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BOS-RO\2017 Session\SavingsStrategies\"/>
    </mc:Choice>
  </mc:AlternateContent>
  <workbookProtection workbookPassword="CAFF" lockStructure="1"/>
  <bookViews>
    <workbookView xWindow="360" yWindow="105" windowWidth="13395" windowHeight="7740" tabRatio="255"/>
  </bookViews>
  <sheets>
    <sheet name="Strategies_Listing" sheetId="1" r:id="rId1"/>
    <sheet name="Lists" sheetId="2" state="hidden" r:id="rId2"/>
  </sheets>
  <definedNames>
    <definedName name="AGENCIES">Lists!#REF!</definedName>
    <definedName name="AgencyList">Lists!$A$25:$B$188</definedName>
    <definedName name="CabinetReview">Lists!$A$14:$A$16</definedName>
    <definedName name="GF_Resources">Lists!$A$2:$A$5</definedName>
    <definedName name="Leg_Required">Lists!$A$8:$A$11</definedName>
    <definedName name="_xlnm.Print_Titles" localSheetId="0">Strategies_Listing!$1:$6</definedName>
    <definedName name="TargetCalcs">Lists!$A$25:$K$188</definedName>
    <definedName name="UPLOAD">Strategies_Listing!$A$14:$R$65</definedName>
  </definedNames>
  <calcPr calcId="162913"/>
</workbook>
</file>

<file path=xl/calcChain.xml><?xml version="1.0" encoding="utf-8"?>
<calcChain xmlns="http://schemas.openxmlformats.org/spreadsheetml/2006/main">
  <c r="A65" i="1" l="1"/>
  <c r="A23" i="1"/>
  <c r="F4" i="1" l="1"/>
  <c r="R11" i="1"/>
  <c r="Q11" i="1"/>
  <c r="P11" i="1"/>
  <c r="O11" i="1"/>
  <c r="N11" i="1"/>
  <c r="M11" i="1"/>
  <c r="L11" i="1"/>
  <c r="K11" i="1"/>
  <c r="J11" i="1"/>
  <c r="I11" i="1"/>
  <c r="I9" i="1"/>
  <c r="I8" i="1"/>
  <c r="B23" i="1" l="1"/>
  <c r="B65" i="1"/>
  <c r="E8" i="1"/>
  <c r="A15" i="1" l="1"/>
  <c r="C15" i="1" s="1"/>
  <c r="D15" i="1" l="1"/>
  <c r="B15" i="1"/>
  <c r="A51" i="1" l="1"/>
  <c r="A52" i="1"/>
  <c r="I10" i="1"/>
  <c r="I12" i="1" s="1"/>
  <c r="D52" i="1" l="1"/>
  <c r="A64" i="1"/>
  <c r="A63" i="1"/>
  <c r="A62" i="1"/>
  <c r="A61" i="1"/>
  <c r="A60" i="1"/>
  <c r="A59" i="1"/>
  <c r="A58" i="1"/>
  <c r="A57" i="1"/>
  <c r="A56" i="1"/>
  <c r="A55" i="1"/>
  <c r="A54" i="1"/>
  <c r="A53" i="1"/>
  <c r="D53" i="1" s="1"/>
  <c r="A50" i="1"/>
  <c r="A49" i="1"/>
  <c r="A48" i="1"/>
  <c r="A47" i="1"/>
  <c r="A46" i="1"/>
  <c r="A45" i="1"/>
  <c r="A44" i="1"/>
  <c r="A43" i="1"/>
  <c r="A42" i="1"/>
  <c r="A41" i="1"/>
  <c r="A40" i="1"/>
  <c r="A39" i="1"/>
  <c r="A38" i="1"/>
  <c r="A37" i="1"/>
  <c r="A36" i="1"/>
  <c r="A35" i="1"/>
  <c r="A34" i="1"/>
  <c r="A33" i="1"/>
  <c r="A32" i="1"/>
  <c r="A31" i="1"/>
  <c r="A30" i="1"/>
  <c r="A29" i="1"/>
  <c r="A28" i="1"/>
  <c r="A27" i="1"/>
  <c r="A26" i="1"/>
  <c r="A25" i="1"/>
  <c r="A24" i="1"/>
  <c r="A22" i="1"/>
  <c r="A21" i="1"/>
  <c r="A20" i="1"/>
  <c r="A19" i="1"/>
  <c r="A18" i="1"/>
  <c r="A17" i="1"/>
  <c r="A16" i="1"/>
  <c r="D65" i="1" l="1"/>
  <c r="D23" i="1"/>
  <c r="D29" i="1"/>
  <c r="D33" i="1"/>
  <c r="D18" i="1"/>
  <c r="D22" i="1"/>
  <c r="D26" i="1"/>
  <c r="D30" i="1"/>
  <c r="D34" i="1"/>
  <c r="D38" i="1"/>
  <c r="D42" i="1"/>
  <c r="D46" i="1"/>
  <c r="D50" i="1"/>
  <c r="D56" i="1"/>
  <c r="D60" i="1"/>
  <c r="D64" i="1"/>
  <c r="D17" i="1"/>
  <c r="D21" i="1"/>
  <c r="D25" i="1"/>
  <c r="D19" i="1"/>
  <c r="D27" i="1"/>
  <c r="D35" i="1"/>
  <c r="D39" i="1"/>
  <c r="D43" i="1"/>
  <c r="D47" i="1"/>
  <c r="D57" i="1"/>
  <c r="D61" i="1"/>
  <c r="D31" i="1"/>
  <c r="C16" i="1"/>
  <c r="C17" i="1" s="1"/>
  <c r="C18" i="1" s="1"/>
  <c r="C19" i="1" s="1"/>
  <c r="C20" i="1" s="1"/>
  <c r="C21" i="1" s="1"/>
  <c r="C22" i="1" s="1"/>
  <c r="D16" i="1"/>
  <c r="D20" i="1"/>
  <c r="D24" i="1"/>
  <c r="D28" i="1"/>
  <c r="D32" i="1"/>
  <c r="D36" i="1"/>
  <c r="D40" i="1"/>
  <c r="D44" i="1"/>
  <c r="D48" i="1"/>
  <c r="D54" i="1"/>
  <c r="D58" i="1"/>
  <c r="D62" i="1"/>
  <c r="D37" i="1"/>
  <c r="D41" i="1"/>
  <c r="D45" i="1"/>
  <c r="D49" i="1"/>
  <c r="D55" i="1"/>
  <c r="D59" i="1"/>
  <c r="D63" i="1"/>
  <c r="D51" i="1"/>
  <c r="B52" i="1"/>
  <c r="B51" i="1"/>
  <c r="B39" i="1"/>
  <c r="B55" i="1"/>
  <c r="B31" i="1"/>
  <c r="B47" i="1"/>
  <c r="B63" i="1"/>
  <c r="B19" i="1"/>
  <c r="B27" i="1"/>
  <c r="B35" i="1"/>
  <c r="B43" i="1"/>
  <c r="B59" i="1"/>
  <c r="B17" i="1"/>
  <c r="B21" i="1"/>
  <c r="B25" i="1"/>
  <c r="B29" i="1"/>
  <c r="B33" i="1"/>
  <c r="B37" i="1"/>
  <c r="B41" i="1"/>
  <c r="B45" i="1"/>
  <c r="B49" i="1"/>
  <c r="B53" i="1"/>
  <c r="B57" i="1"/>
  <c r="B61" i="1"/>
  <c r="B16" i="1"/>
  <c r="B18" i="1"/>
  <c r="B20" i="1"/>
  <c r="B22" i="1"/>
  <c r="B24" i="1"/>
  <c r="B26" i="1"/>
  <c r="B28" i="1"/>
  <c r="B30" i="1"/>
  <c r="B32" i="1"/>
  <c r="B34" i="1"/>
  <c r="B36" i="1"/>
  <c r="B38" i="1"/>
  <c r="B40" i="1"/>
  <c r="B42" i="1"/>
  <c r="B44" i="1"/>
  <c r="B46" i="1"/>
  <c r="B48" i="1"/>
  <c r="B50" i="1"/>
  <c r="B54" i="1"/>
  <c r="B56" i="1"/>
  <c r="B58" i="1"/>
  <c r="B60" i="1"/>
  <c r="B62" i="1"/>
  <c r="B64" i="1"/>
  <c r="C23" i="1" l="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E11" i="1"/>
</calcChain>
</file>

<file path=xl/sharedStrings.xml><?xml version="1.0" encoding="utf-8"?>
<sst xmlns="http://schemas.openxmlformats.org/spreadsheetml/2006/main" count="396" uniqueCount="242">
  <si>
    <t>Agy Code</t>
  </si>
  <si>
    <t>Strategy Title</t>
  </si>
  <si>
    <t>Strategy Desciption</t>
  </si>
  <si>
    <t>Agency Name</t>
  </si>
  <si>
    <t>GF Balance</t>
  </si>
  <si>
    <t>NGF Cash</t>
  </si>
  <si>
    <t>Count</t>
  </si>
  <si>
    <t>RESOURCES</t>
  </si>
  <si>
    <t>Administration</t>
  </si>
  <si>
    <t>Agriculture and Forestry</t>
  </si>
  <si>
    <t>Central Appropriations</t>
  </si>
  <si>
    <t>Commerce and Trade</t>
  </si>
  <si>
    <t>Education</t>
  </si>
  <si>
    <t>Executive Offices</t>
  </si>
  <si>
    <t>Finance</t>
  </si>
  <si>
    <t>Natural Resources</t>
  </si>
  <si>
    <t>Public Safety and Homeland Security</t>
  </si>
  <si>
    <t>Technology</t>
  </si>
  <si>
    <t>Transportation</t>
  </si>
  <si>
    <t>Veterans and Defense Affairs</t>
  </si>
  <si>
    <t>Senate of Virginia</t>
  </si>
  <si>
    <t>House of Delegates</t>
  </si>
  <si>
    <t>Legislative Department Reversion Clearing Account</t>
  </si>
  <si>
    <t>Magistrate System</t>
  </si>
  <si>
    <t>Judicial Department Reversion Clearing Account</t>
  </si>
  <si>
    <t>Virginia Commission on Intergovernmental Cooperation</t>
  </si>
  <si>
    <t>Division of Legislative Services</t>
  </si>
  <si>
    <t>Virginia Code Commission</t>
  </si>
  <si>
    <t>Division of Legislative Automated Systems</t>
  </si>
  <si>
    <t>Joint Legislative Audit and Review Commission</t>
  </si>
  <si>
    <t>Supreme Court</t>
  </si>
  <si>
    <t>Judicial Inquiry and Review Commission</t>
  </si>
  <si>
    <t>Circuit Courts</t>
  </si>
  <si>
    <t>General District Courts</t>
  </si>
  <si>
    <t>Juvenile and Domestic Relations District Courts</t>
  </si>
  <si>
    <t>Combined District Courts</t>
  </si>
  <si>
    <t>Virginia State Bar</t>
  </si>
  <si>
    <t>Virginia Coal and Energy Commission</t>
  </si>
  <si>
    <t>Lieutenant Governor</t>
  </si>
  <si>
    <t>Office of the Governor</t>
  </si>
  <si>
    <t>Department of Planning and Budget</t>
  </si>
  <si>
    <t>Department of Military Affairs</t>
  </si>
  <si>
    <t>Court of Appeals of Virginia</t>
  </si>
  <si>
    <t>Department of Emergency Management</t>
  </si>
  <si>
    <t>Department of Human Resource Management</t>
  </si>
  <si>
    <t>Department of Elections</t>
  </si>
  <si>
    <t>Auditor of Public Accounts</t>
  </si>
  <si>
    <t>Virginia Information Technologies Agency</t>
  </si>
  <si>
    <t>Department of Criminal Justice Services</t>
  </si>
  <si>
    <t>Attorney General and Department of Law</t>
  </si>
  <si>
    <t>Virginia State Crime Commission</t>
  </si>
  <si>
    <t>Commissioners for the Promotion of Uniformity of Legislation in the United States</t>
  </si>
  <si>
    <t>The Science Museum of Virginia</t>
  </si>
  <si>
    <t>Office of the State Inspector General</t>
  </si>
  <si>
    <t>Virginia Commission for the Arts</t>
  </si>
  <si>
    <t>Department of Accounts</t>
  </si>
  <si>
    <t>Department of the Treasury</t>
  </si>
  <si>
    <t>Treasury Board</t>
  </si>
  <si>
    <t>Department of State Police</t>
  </si>
  <si>
    <t>Compensation Board</t>
  </si>
  <si>
    <t>Virginia Retirement System</t>
  </si>
  <si>
    <t>Virginia Criminal Sentencing Commission</t>
  </si>
  <si>
    <t>Department of Taxation</t>
  </si>
  <si>
    <t>Department of Accounts Transfer Payments</t>
  </si>
  <si>
    <t>Department of Housing and Community Development</t>
  </si>
  <si>
    <t>Secretary of the Commonwealth</t>
  </si>
  <si>
    <t>State Corporation Commission</t>
  </si>
  <si>
    <t>Secretary of Administration</t>
  </si>
  <si>
    <t>Department of Labor and Industry</t>
  </si>
  <si>
    <t>Secretary of Natural Resources</t>
  </si>
  <si>
    <t>Secretary of Technology</t>
  </si>
  <si>
    <t>Secretary of Education</t>
  </si>
  <si>
    <t>Secretary of Public Safety and Homeland Security</t>
  </si>
  <si>
    <t>Secretary of Health and Human Resources</t>
  </si>
  <si>
    <t>Secretary of Finance</t>
  </si>
  <si>
    <t>Virginia Workers' Compensation Commission</t>
  </si>
  <si>
    <t>Secretary of Commerce and Trade</t>
  </si>
  <si>
    <t>Secretary of Agriculture and Forestry</t>
  </si>
  <si>
    <t>Department of General Services</t>
  </si>
  <si>
    <t>Direct Aid to Public Education</t>
  </si>
  <si>
    <t>Department of Conservation and Recreation</t>
  </si>
  <si>
    <t>Comprehensive Services for At-Risk Youth and Families</t>
  </si>
  <si>
    <t>Department of Education, Central Office Operations</t>
  </si>
  <si>
    <t>The Library Of Virginia</t>
  </si>
  <si>
    <t>Woodrow Wilson Rehabilitation Center</t>
  </si>
  <si>
    <t>The College of William and Mary in Virginia</t>
  </si>
  <si>
    <t>University of Virginia</t>
  </si>
  <si>
    <t>Virginia Polytechnic Institute and State University</t>
  </si>
  <si>
    <t>Virginia Military Institute</t>
  </si>
  <si>
    <t>Virginia State University</t>
  </si>
  <si>
    <t>Norfolk State University</t>
  </si>
  <si>
    <t>Longwood University</t>
  </si>
  <si>
    <t>University of Mary Washington</t>
  </si>
  <si>
    <t>James Madison University</t>
  </si>
  <si>
    <t>Radford University</t>
  </si>
  <si>
    <t>Virginia School for the Deaf and the Blind</t>
  </si>
  <si>
    <t>Old Dominion University</t>
  </si>
  <si>
    <t>Virginia Cooperative Extension and Agricultural Experiment Station</t>
  </si>
  <si>
    <t>Cooperative Extension and Agricultural Research Services</t>
  </si>
  <si>
    <t>Virginia Commonwealth University</t>
  </si>
  <si>
    <t>Virginia Museum of Fine Arts</t>
  </si>
  <si>
    <t>Frontier Culture Museum of Virginia</t>
  </si>
  <si>
    <t>Richard Bland College</t>
  </si>
  <si>
    <t>Christopher Newport University</t>
  </si>
  <si>
    <t>State Council of Higher Education for Virginia</t>
  </si>
  <si>
    <t>University of Virginia's College at Wise</t>
  </si>
  <si>
    <t>George Mason University</t>
  </si>
  <si>
    <t>Virginia Community College System</t>
  </si>
  <si>
    <t>Department for Aging and Rehabilitative Services</t>
  </si>
  <si>
    <t>Virginia Rehabilitation Center for the Blind and Vision Impaired</t>
  </si>
  <si>
    <t>Virginia Institute of Marine Science</t>
  </si>
  <si>
    <t>Eastern Virginia Medical School</t>
  </si>
  <si>
    <t>Department of Agriculture and Consumer Services</t>
  </si>
  <si>
    <t>Virginia Economic Development Partnership</t>
  </si>
  <si>
    <t>Economic Development Incentive Payments</t>
  </si>
  <si>
    <t>Virginia Tourism Authority</t>
  </si>
  <si>
    <t>Department of Small Business and Supplier Diversity</t>
  </si>
  <si>
    <t>Fort Monroe Authority</t>
  </si>
  <si>
    <t>Marine Resources Commission</t>
  </si>
  <si>
    <t>Virginia Port Authority</t>
  </si>
  <si>
    <t>Department of Mines, Minerals and Energy</t>
  </si>
  <si>
    <t>Department of Forestry</t>
  </si>
  <si>
    <t>Gunston Hall</t>
  </si>
  <si>
    <t>Department of Historic Resources</t>
  </si>
  <si>
    <t>Jamestown-Yorktown Foundation</t>
  </si>
  <si>
    <t>Department of Environmental Quality</t>
  </si>
  <si>
    <t>Secretary of Veterans and Defense Affairs</t>
  </si>
  <si>
    <t>Department of Transportation</t>
  </si>
  <si>
    <t>Department of Health</t>
  </si>
  <si>
    <t>Department of Medical Assistance Services</t>
  </si>
  <si>
    <t>Virginia Board for People with Disabilities</t>
  </si>
  <si>
    <t>Department for the Blind and Vision Impaired</t>
  </si>
  <si>
    <t>Department of Behavioral Health and Developmental Services</t>
  </si>
  <si>
    <t>Department for the Deaf and Hard-Of-Hearing</t>
  </si>
  <si>
    <t>Department of Social Services</t>
  </si>
  <si>
    <t>Virginia Parole Board</t>
  </si>
  <si>
    <t>Department of Juvenile Justice</t>
  </si>
  <si>
    <t>Department of Forensic Science</t>
  </si>
  <si>
    <t>Grants to Localities</t>
  </si>
  <si>
    <t>Mental Health Treatment Centers</t>
  </si>
  <si>
    <t>Intellectual Disabilities Training Centers</t>
  </si>
  <si>
    <t>Virginia Center for Behavioral Rehabilitation</t>
  </si>
  <si>
    <t>Department of Corrections</t>
  </si>
  <si>
    <t>Capitol Square Preservation Council</t>
  </si>
  <si>
    <t>Virginia Freedom of Information Advisory Council</t>
  </si>
  <si>
    <t>Virginia Disability Commission</t>
  </si>
  <si>
    <t>Virginia Commission on Youth</t>
  </si>
  <si>
    <t>Virginia Housing Commission</t>
  </si>
  <si>
    <t>Department of Aviation</t>
  </si>
  <si>
    <t>Chesapeake Bay Commission</t>
  </si>
  <si>
    <t>Joint Commission on Health Care</t>
  </si>
  <si>
    <t>Dr. Martin Luther King, Jr. Memorial Commission</t>
  </si>
  <si>
    <t>Joint Commission on Technology and Science</t>
  </si>
  <si>
    <t>Indigent Defense Commission</t>
  </si>
  <si>
    <t>Brown v. Board of Education Scholarship Committee</t>
  </si>
  <si>
    <t>Virginia Sesquicentennial of the American Civil War Commission</t>
  </si>
  <si>
    <t>Commission on Unemployment Compensation</t>
  </si>
  <si>
    <t>Small Business Commission</t>
  </si>
  <si>
    <t>Commission on Electric Utility Regulation</t>
  </si>
  <si>
    <t>Manufacturing Development Commission</t>
  </si>
  <si>
    <t>Joint Commission on Administrative Rules</t>
  </si>
  <si>
    <t>Virginia Bicentennial of the American War of 1812 Commission</t>
  </si>
  <si>
    <t>Autism Advisory Council</t>
  </si>
  <si>
    <t>Virginia Conflict of Interest and Ethics Advisory Council</t>
  </si>
  <si>
    <t>Department of Veterans Services</t>
  </si>
  <si>
    <t>Interstate Organization Contributions</t>
  </si>
  <si>
    <t>Southeastern Universities Research Association Doing Business for Jefferson Science Associates, LLC</t>
  </si>
  <si>
    <t>Southern Virginia Higher Education Center</t>
  </si>
  <si>
    <t>New College Institute</t>
  </si>
  <si>
    <t>Virginia Museum of Natural History</t>
  </si>
  <si>
    <t>Southwest Virginia Higher Education Center</t>
  </si>
  <si>
    <t>Commonwealth's Attorneys' Services Council</t>
  </si>
  <si>
    <t>Department of Fire Programs</t>
  </si>
  <si>
    <t>Division of Capitol Police</t>
  </si>
  <si>
    <t>State Water Commission</t>
  </si>
  <si>
    <t>AgyCode</t>
  </si>
  <si>
    <t xml:space="preserve">Agency Name:  </t>
  </si>
  <si>
    <t>Revenue</t>
  </si>
  <si>
    <t>N/A</t>
  </si>
  <si>
    <t>TARGET VARIANCE (Target Vs Totals):</t>
  </si>
  <si>
    <t>Legislation or Regulation Required</t>
  </si>
  <si>
    <t>Legislation</t>
  </si>
  <si>
    <t>Regulation</t>
  </si>
  <si>
    <t>Budget Language</t>
  </si>
  <si>
    <t>Template ID</t>
  </si>
  <si>
    <t>Implementation Required</t>
  </si>
  <si>
    <t>Y1 GF</t>
  </si>
  <si>
    <t>Y1 NGF</t>
  </si>
  <si>
    <t>FY 2017 NGF Appropriation</t>
  </si>
  <si>
    <t>GF Resource Type (If Applicable)</t>
  </si>
  <si>
    <t>FY 2017 GF Positions</t>
  </si>
  <si>
    <t>FY 2017 NGF Positions</t>
  </si>
  <si>
    <t>Resource Type</t>
  </si>
  <si>
    <t>FY 2017 Layoffs</t>
  </si>
  <si>
    <t>FY 2018 GF Positions</t>
  </si>
  <si>
    <t>FY 2018 NGF Positions</t>
  </si>
  <si>
    <t>Y1 GF POS</t>
  </si>
  <si>
    <t>Y1 NGF POS</t>
  </si>
  <si>
    <t>Y1 Layoffs</t>
  </si>
  <si>
    <t>Y2 GF</t>
  </si>
  <si>
    <t>Y2 NGF</t>
  </si>
  <si>
    <t>Y2 GF POS</t>
  </si>
  <si>
    <t>Y2 NGF POS</t>
  </si>
  <si>
    <t>Y2 Layoffs</t>
  </si>
  <si>
    <t xml:space="preserve">Please do not delete or remove this text.  This text is here to ensure that the data in this spreadsheet column is properly uploaded into the access database which will combine all such records into a single dataset.  Without this column, the upload process may truncate narrative text that is longer than 256 characters.   </t>
  </si>
  <si>
    <t>CREDIT FOR PLEDGED BALANCE:</t>
  </si>
  <si>
    <t>2017 Savings Strategies Submission</t>
  </si>
  <si>
    <t>NET AGENCY SAVINGS TARGET:</t>
  </si>
  <si>
    <t>FY 2017 GF Impact</t>
  </si>
  <si>
    <t>FY 2018 GF Impact</t>
  </si>
  <si>
    <t xml:space="preserve">Enter Three-Digit Agency Code:  </t>
  </si>
  <si>
    <t>IMPLEMENTATION</t>
  </si>
  <si>
    <t>AgencyName</t>
  </si>
  <si>
    <t>SecArea</t>
  </si>
  <si>
    <t>LegApprop_GF1</t>
  </si>
  <si>
    <t>Exemption_GF1</t>
  </si>
  <si>
    <t>ReductionBase_GF1</t>
  </si>
  <si>
    <t>Year1_Percent</t>
  </si>
  <si>
    <t>ReductionTargetCalc_GF1</t>
  </si>
  <si>
    <t>PledgedBalance</t>
  </si>
  <si>
    <t>Y1_PledgedBalanceCredit</t>
  </si>
  <si>
    <t>ReductionTarget_GF1</t>
  </si>
  <si>
    <t>Legislative Department</t>
  </si>
  <si>
    <t>Commission on Economic Opportunity for Virginians in Aspiring and Diverse Communities</t>
  </si>
  <si>
    <t>Joint Commission on Transportation Accountability</t>
  </si>
  <si>
    <t>Commission for the Commemoration of the Centennial of Women's Right to Vote</t>
  </si>
  <si>
    <t>Judicial Department</t>
  </si>
  <si>
    <t>Jamestown-Yorktown Commemorations</t>
  </si>
  <si>
    <t>Higher Education Research Initiative</t>
  </si>
  <si>
    <t>Health &amp; Human Resources</t>
  </si>
  <si>
    <t>Independent Agencies</t>
  </si>
  <si>
    <t>TARGET CALCULATIONS</t>
  </si>
  <si>
    <t>FY 2018 Layoffs</t>
  </si>
  <si>
    <t>CABINET REVIEW</t>
  </si>
  <si>
    <t>Secretary's Office has reviewed and approved</t>
  </si>
  <si>
    <t>Secretary's Office has indicated to submit plan without complete review</t>
  </si>
  <si>
    <t>Plan has not been reviewed/approved by Secretary's Office</t>
  </si>
  <si>
    <t>Select Plan Review Level That Has Occurred:</t>
  </si>
  <si>
    <t>Institute for Advanced Learning and Research</t>
  </si>
  <si>
    <t>Roanoke Higher Education Authority</t>
  </si>
  <si>
    <t>Innovation and Entrepreneurship Investment Authority</t>
  </si>
  <si>
    <t>FY 2018 NGF Appropriation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</si>
</sst>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7" formatCode="&quot;$&quot;#,##0.00_);\(&quot;$&quot;#,##0.00\)"/>
    <numFmt numFmtId="164" formatCode="&quot;$&quot;#,##0.00;\(&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u/>
      <sz val="14"/>
      <color theme="1"/>
      <name val="Calibri"/>
      <family val="2"/>
      <scheme val="minor"/>
    </font>
    <font>
      <b/>
      <sz val="18"/>
      <color theme="1"/>
      <name val="Calibri"/>
      <family val="2"/>
      <scheme val="minor"/>
    </font>
    <font>
      <sz val="18"/>
      <color theme="1"/>
      <name val="Calibri"/>
      <family val="2"/>
      <scheme val="minor"/>
    </font>
    <font>
      <b/>
      <u/>
      <sz val="11"/>
      <color theme="1"/>
      <name val="Calibri"/>
      <family val="2"/>
      <scheme val="minor"/>
    </font>
    <font>
      <b/>
      <i/>
      <sz val="11"/>
      <color theme="1"/>
      <name val="Calibri"/>
      <family val="2"/>
      <scheme val="minor"/>
    </font>
    <font>
      <sz val="11"/>
      <color indexed="8"/>
      <name val="Calibri"/>
      <family val="2"/>
    </font>
    <font>
      <sz val="10"/>
      <color indexed="8"/>
      <name val="Arial"/>
      <family val="2"/>
    </font>
    <font>
      <b/>
      <sz val="11"/>
      <color indexed="8"/>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indexed="22"/>
        <bgColor indexed="0"/>
      </patternFill>
    </fill>
    <fill>
      <patternFill patternType="solid">
        <fgColor theme="9" tint="0.79998168889431442"/>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right/>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0" borderId="0"/>
  </cellStyleXfs>
  <cellXfs count="141">
    <xf numFmtId="0" fontId="0" fillId="0" borderId="0" xfId="0"/>
    <xf numFmtId="0" fontId="0" fillId="0" borderId="0" xfId="0" applyAlignment="1">
      <alignment horizontal="center" wrapText="1"/>
    </xf>
    <xf numFmtId="0" fontId="16" fillId="0" borderId="0" xfId="0" applyFont="1"/>
    <xf numFmtId="0" fontId="16" fillId="0" borderId="20" xfId="0" applyFont="1" applyBorder="1" applyAlignment="1">
      <alignment horizontal="center" wrapText="1"/>
    </xf>
    <xf numFmtId="0" fontId="0" fillId="0" borderId="0" xfId="0"/>
    <xf numFmtId="0" fontId="16" fillId="0" borderId="0" xfId="0" applyFont="1"/>
    <xf numFmtId="0" fontId="16" fillId="0" borderId="10" xfId="0" applyFont="1" applyBorder="1" applyAlignment="1">
      <alignment horizontal="center" wrapText="1"/>
    </xf>
    <xf numFmtId="0" fontId="0" fillId="0" borderId="0" xfId="0" applyProtection="1">
      <protection locked="0"/>
    </xf>
    <xf numFmtId="0" fontId="0" fillId="0" borderId="0" xfId="0" applyBorder="1" applyAlignment="1" applyProtection="1">
      <alignment vertical="top" wrapText="1"/>
      <protection locked="0"/>
    </xf>
    <xf numFmtId="6" fontId="0" fillId="0" borderId="0" xfId="0" applyNumberFormat="1" applyBorder="1" applyAlignment="1" applyProtection="1">
      <alignment vertical="top"/>
      <protection locked="0"/>
    </xf>
    <xf numFmtId="4" fontId="0" fillId="0" borderId="0" xfId="0" applyNumberFormat="1" applyBorder="1" applyAlignment="1" applyProtection="1">
      <alignment vertical="top"/>
      <protection locked="0"/>
    </xf>
    <xf numFmtId="0" fontId="0" fillId="0" borderId="0" xfId="0" applyBorder="1" applyAlignment="1" applyProtection="1">
      <alignment horizontal="center" vertical="top" wrapText="1"/>
      <protection locked="0"/>
    </xf>
    <xf numFmtId="0" fontId="0" fillId="0" borderId="17" xfId="0" applyBorder="1" applyAlignment="1" applyProtection="1">
      <alignment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vertical="top"/>
      <protection locked="0"/>
    </xf>
    <xf numFmtId="0" fontId="0" fillId="0" borderId="19" xfId="0" applyBorder="1" applyAlignment="1" applyProtection="1">
      <alignment horizontal="center" vertical="top"/>
      <protection locked="0"/>
    </xf>
    <xf numFmtId="0" fontId="0" fillId="0" borderId="33" xfId="0" applyBorder="1" applyAlignment="1" applyProtection="1">
      <alignment vertical="top"/>
      <protection locked="0"/>
    </xf>
    <xf numFmtId="0" fontId="0" fillId="0" borderId="34" xfId="0" applyBorder="1" applyAlignment="1" applyProtection="1">
      <alignment vertical="top"/>
      <protection locked="0"/>
    </xf>
    <xf numFmtId="0" fontId="0" fillId="0" borderId="34" xfId="0" applyBorder="1" applyAlignment="1" applyProtection="1">
      <alignment horizontal="center" vertical="top"/>
      <protection locked="0"/>
    </xf>
    <xf numFmtId="0" fontId="0" fillId="0" borderId="35" xfId="0" applyBorder="1" applyAlignment="1" applyProtection="1">
      <alignment vertical="top" wrapText="1"/>
      <protection locked="0"/>
    </xf>
    <xf numFmtId="3" fontId="0" fillId="0" borderId="36" xfId="0" applyNumberFormat="1" applyBorder="1" applyAlignment="1" applyProtection="1">
      <alignment vertical="top"/>
      <protection locked="0"/>
    </xf>
    <xf numFmtId="0" fontId="0" fillId="0" borderId="37"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2" xfId="0" applyBorder="1" applyAlignment="1" applyProtection="1">
      <alignment horizontal="center" vertical="top" wrapText="1"/>
      <protection locked="0"/>
    </xf>
    <xf numFmtId="6" fontId="0" fillId="0" borderId="32" xfId="0" applyNumberFormat="1" applyBorder="1" applyAlignment="1" applyProtection="1">
      <alignment vertical="top"/>
      <protection locked="0"/>
    </xf>
    <xf numFmtId="4" fontId="0" fillId="0" borderId="32" xfId="0" applyNumberFormat="1" applyBorder="1" applyAlignment="1" applyProtection="1">
      <alignment vertical="top"/>
      <protection locked="0"/>
    </xf>
    <xf numFmtId="3" fontId="0" fillId="0" borderId="38" xfId="0" applyNumberFormat="1" applyBorder="1" applyAlignment="1" applyProtection="1">
      <alignment vertical="top"/>
      <protection locked="0"/>
    </xf>
    <xf numFmtId="0" fontId="16" fillId="0" borderId="15" xfId="0" applyFont="1" applyBorder="1" applyAlignment="1">
      <alignment horizontal="center" wrapText="1"/>
    </xf>
    <xf numFmtId="0" fontId="16" fillId="0" borderId="12" xfId="0" applyFont="1" applyBorder="1" applyAlignment="1">
      <alignment horizontal="center" wrapText="1"/>
    </xf>
    <xf numFmtId="0" fontId="16" fillId="0" borderId="13" xfId="0" applyFont="1" applyBorder="1" applyAlignment="1">
      <alignment horizontal="center" wrapText="1"/>
    </xf>
    <xf numFmtId="6" fontId="0" fillId="0" borderId="39" xfId="0" applyNumberFormat="1" applyBorder="1" applyAlignment="1" applyProtection="1">
      <alignment vertical="top"/>
      <protection locked="0"/>
    </xf>
    <xf numFmtId="6" fontId="0" fillId="0" borderId="17" xfId="0" applyNumberFormat="1" applyBorder="1" applyAlignment="1" applyProtection="1">
      <alignment vertical="top"/>
      <protection locked="0"/>
    </xf>
    <xf numFmtId="4" fontId="0" fillId="0" borderId="17" xfId="0" applyNumberFormat="1" applyBorder="1" applyAlignment="1" applyProtection="1">
      <alignment vertical="top"/>
      <protection locked="0"/>
    </xf>
    <xf numFmtId="3" fontId="0" fillId="0" borderId="40" xfId="0" applyNumberFormat="1" applyBorder="1" applyAlignment="1" applyProtection="1">
      <alignment vertical="top"/>
      <protection locked="0"/>
    </xf>
    <xf numFmtId="0" fontId="16" fillId="0" borderId="41" xfId="0" applyFont="1" applyBorder="1" applyAlignment="1">
      <alignment horizontal="center" wrapText="1"/>
    </xf>
    <xf numFmtId="0" fontId="16" fillId="0" borderId="42" xfId="0" applyFont="1" applyBorder="1" applyAlignment="1">
      <alignment horizontal="center" wrapText="1"/>
    </xf>
    <xf numFmtId="0" fontId="0" fillId="0" borderId="43"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0" borderId="44" xfId="0" applyBorder="1" applyAlignment="1" applyProtection="1">
      <alignment horizontal="center" vertical="top" wrapText="1"/>
      <protection locked="0"/>
    </xf>
    <xf numFmtId="6" fontId="0" fillId="0" borderId="45" xfId="0" applyNumberFormat="1" applyBorder="1" applyAlignment="1" applyProtection="1">
      <alignment vertical="top"/>
      <protection locked="0"/>
    </xf>
    <xf numFmtId="6" fontId="0" fillId="0" borderId="26" xfId="0" applyNumberFormat="1" applyBorder="1" applyAlignment="1" applyProtection="1">
      <alignment vertical="top"/>
      <protection locked="0"/>
    </xf>
    <xf numFmtId="4" fontId="0" fillId="0" borderId="26" xfId="0" applyNumberFormat="1" applyBorder="1" applyAlignment="1" applyProtection="1">
      <alignment vertical="top"/>
      <protection locked="0"/>
    </xf>
    <xf numFmtId="3" fontId="0" fillId="0" borderId="46" xfId="0" applyNumberFormat="1" applyBorder="1" applyAlignment="1" applyProtection="1">
      <alignment vertical="top"/>
      <protection locked="0"/>
    </xf>
    <xf numFmtId="6" fontId="0" fillId="0" borderId="44" xfId="0" applyNumberFormat="1" applyBorder="1" applyAlignment="1" applyProtection="1">
      <alignment vertical="top"/>
      <protection locked="0"/>
    </xf>
    <xf numFmtId="4" fontId="0" fillId="0" borderId="44" xfId="0" applyNumberFormat="1" applyBorder="1" applyAlignment="1" applyProtection="1">
      <alignment vertical="top"/>
      <protection locked="0"/>
    </xf>
    <xf numFmtId="3" fontId="0" fillId="0" borderId="21" xfId="0" applyNumberFormat="1" applyBorder="1" applyAlignment="1" applyProtection="1">
      <alignment vertical="top"/>
      <protection locked="0"/>
    </xf>
    <xf numFmtId="6" fontId="0" fillId="0" borderId="47" xfId="0" applyNumberFormat="1" applyBorder="1" applyAlignment="1" applyProtection="1">
      <alignment vertical="top"/>
      <protection locked="0"/>
    </xf>
    <xf numFmtId="3" fontId="0" fillId="0" borderId="48" xfId="0" applyNumberFormat="1" applyBorder="1" applyAlignment="1" applyProtection="1">
      <alignment vertical="top"/>
      <protection locked="0"/>
    </xf>
    <xf numFmtId="0" fontId="16" fillId="0" borderId="44" xfId="0" applyFont="1" applyBorder="1" applyAlignment="1">
      <alignment horizontal="center" wrapText="1"/>
    </xf>
    <xf numFmtId="0" fontId="16" fillId="0" borderId="21" xfId="0" applyFont="1" applyBorder="1" applyAlignment="1">
      <alignment horizontal="center" wrapText="1"/>
    </xf>
    <xf numFmtId="0" fontId="0" fillId="0" borderId="43" xfId="0" applyFont="1" applyBorder="1" applyAlignment="1">
      <alignment horizontal="center" wrapText="1"/>
    </xf>
    <xf numFmtId="0" fontId="0" fillId="0" borderId="44" xfId="0" applyFont="1" applyBorder="1" applyAlignment="1">
      <alignment horizontal="center" wrapText="1"/>
    </xf>
    <xf numFmtId="0" fontId="24" fillId="0" borderId="51" xfId="42" applyFont="1" applyFill="1" applyBorder="1" applyAlignment="1">
      <alignment horizontal="right" wrapText="1"/>
    </xf>
    <xf numFmtId="0" fontId="24" fillId="0" borderId="51" xfId="42" applyFont="1" applyFill="1" applyBorder="1" applyAlignment="1">
      <alignment wrapText="1"/>
    </xf>
    <xf numFmtId="164" fontId="24" fillId="0" borderId="51" xfId="42" applyNumberFormat="1" applyFont="1" applyFill="1" applyBorder="1" applyAlignment="1">
      <alignment horizontal="right" wrapText="1"/>
    </xf>
    <xf numFmtId="10" fontId="24" fillId="0" borderId="51" xfId="42" applyNumberFormat="1" applyFont="1" applyFill="1" applyBorder="1" applyAlignment="1">
      <alignment horizontal="right" wrapText="1"/>
    </xf>
    <xf numFmtId="0" fontId="26" fillId="34" borderId="50" xfId="42" applyFont="1" applyFill="1" applyBorder="1" applyAlignment="1">
      <alignment horizontal="center"/>
    </xf>
    <xf numFmtId="0" fontId="16" fillId="35" borderId="56" xfId="0" applyFont="1" applyFill="1" applyBorder="1" applyAlignment="1" applyProtection="1">
      <alignment horizontal="center"/>
      <protection locked="0"/>
    </xf>
    <xf numFmtId="0" fontId="0" fillId="0" borderId="0" xfId="0" applyProtection="1"/>
    <xf numFmtId="0" fontId="20" fillId="0" borderId="0" xfId="0" applyFont="1" applyAlignment="1" applyProtection="1">
      <alignment horizontal="left" vertical="top" indent="1"/>
    </xf>
    <xf numFmtId="0" fontId="21" fillId="0" borderId="0" xfId="0" applyFont="1" applyAlignment="1" applyProtection="1">
      <alignment horizontal="centerContinuous"/>
    </xf>
    <xf numFmtId="0" fontId="18" fillId="0" borderId="0" xfId="0" applyFont="1" applyAlignment="1" applyProtection="1">
      <alignment horizontal="right"/>
    </xf>
    <xf numFmtId="0" fontId="19" fillId="0" borderId="0" xfId="0" applyFont="1" applyProtection="1"/>
    <xf numFmtId="0" fontId="16" fillId="0" borderId="0" xfId="0" applyFont="1" applyAlignment="1" applyProtection="1">
      <alignment horizontal="right"/>
    </xf>
    <xf numFmtId="0" fontId="16" fillId="0" borderId="0" xfId="0" applyFont="1" applyAlignment="1" applyProtection="1">
      <alignment horizontal="left"/>
    </xf>
    <xf numFmtId="0" fontId="0" fillId="0" borderId="0" xfId="0" applyAlignment="1" applyProtection="1"/>
    <xf numFmtId="0" fontId="16" fillId="0" borderId="0" xfId="0" applyFont="1" applyAlignment="1" applyProtection="1">
      <alignment horizontal="right" vertical="top"/>
    </xf>
    <xf numFmtId="0" fontId="16" fillId="0" borderId="0" xfId="0" applyFont="1" applyBorder="1" applyAlignment="1" applyProtection="1">
      <alignment horizontal="center" wrapText="1"/>
    </xf>
    <xf numFmtId="0" fontId="16" fillId="0" borderId="20" xfId="0" applyFont="1" applyBorder="1" applyAlignment="1" applyProtection="1">
      <alignment horizontal="center" wrapText="1"/>
    </xf>
    <xf numFmtId="0" fontId="16" fillId="0" borderId="10" xfId="0" applyFont="1" applyBorder="1" applyAlignment="1" applyProtection="1">
      <alignment horizontal="center" wrapText="1"/>
    </xf>
    <xf numFmtId="0" fontId="16" fillId="0" borderId="11" xfId="0" applyFont="1" applyBorder="1" applyAlignment="1" applyProtection="1">
      <alignment horizontal="center" wrapText="1"/>
    </xf>
    <xf numFmtId="0" fontId="0" fillId="0" borderId="0" xfId="0" applyAlignment="1" applyProtection="1">
      <alignment horizontal="center" wrapText="1"/>
    </xf>
    <xf numFmtId="0" fontId="0" fillId="0" borderId="0" xfId="0" applyBorder="1" applyAlignment="1" applyProtection="1">
      <alignment horizontal="center" wrapText="1"/>
    </xf>
    <xf numFmtId="0" fontId="0" fillId="0" borderId="0" xfId="0" applyBorder="1" applyProtection="1"/>
    <xf numFmtId="0" fontId="16" fillId="0" borderId="28" xfId="0" applyFont="1" applyBorder="1" applyAlignment="1" applyProtection="1">
      <alignment horizontal="left"/>
    </xf>
    <xf numFmtId="0" fontId="16" fillId="0" borderId="31" xfId="0" applyFont="1" applyBorder="1" applyAlignment="1" applyProtection="1">
      <alignment horizontal="center" wrapText="1"/>
    </xf>
    <xf numFmtId="0" fontId="16" fillId="0" borderId="27" xfId="0" applyFont="1" applyBorder="1" applyAlignment="1" applyProtection="1">
      <alignment horizontal="center" vertical="top" wrapText="1"/>
    </xf>
    <xf numFmtId="0" fontId="16" fillId="0" borderId="26" xfId="0" applyFont="1" applyBorder="1" applyAlignment="1" applyProtection="1">
      <alignment wrapText="1"/>
    </xf>
    <xf numFmtId="6" fontId="16" fillId="0" borderId="26" xfId="0" applyNumberFormat="1" applyFont="1" applyBorder="1" applyAlignment="1" applyProtection="1">
      <alignment horizontal="right" wrapText="1"/>
    </xf>
    <xf numFmtId="0" fontId="16" fillId="0" borderId="26" xfId="0" applyFont="1" applyBorder="1" applyAlignment="1" applyProtection="1">
      <alignment horizontal="center" wrapText="1"/>
    </xf>
    <xf numFmtId="0" fontId="16" fillId="0" borderId="22" xfId="0" applyFont="1" applyBorder="1" applyAlignment="1" applyProtection="1">
      <alignment horizontal="center" wrapText="1"/>
    </xf>
    <xf numFmtId="0" fontId="16" fillId="0" borderId="52" xfId="0" applyFont="1" applyBorder="1" applyAlignment="1" applyProtection="1">
      <alignment horizontal="center" wrapText="1"/>
    </xf>
    <xf numFmtId="0" fontId="16" fillId="0" borderId="53" xfId="0" applyFont="1" applyBorder="1" applyAlignment="1" applyProtection="1">
      <alignment horizontal="center" vertical="top" wrapText="1"/>
    </xf>
    <xf numFmtId="0" fontId="16" fillId="0" borderId="54" xfId="0" applyFont="1" applyBorder="1" applyAlignment="1" applyProtection="1">
      <alignment wrapText="1"/>
    </xf>
    <xf numFmtId="6" fontId="16" fillId="0" borderId="54" xfId="0" applyNumberFormat="1" applyFont="1" applyBorder="1" applyAlignment="1" applyProtection="1">
      <alignment horizontal="right" wrapText="1"/>
    </xf>
    <xf numFmtId="0" fontId="16" fillId="0" borderId="54" xfId="0" applyFont="1" applyBorder="1" applyAlignment="1" applyProtection="1">
      <alignment horizontal="center" wrapText="1"/>
    </xf>
    <xf numFmtId="0" fontId="16" fillId="0" borderId="55" xfId="0" applyFont="1" applyBorder="1" applyAlignment="1" applyProtection="1">
      <alignment horizontal="center" wrapText="1"/>
    </xf>
    <xf numFmtId="0" fontId="16" fillId="0" borderId="35" xfId="0" applyFont="1" applyBorder="1" applyAlignment="1" applyProtection="1">
      <alignment horizontal="left"/>
    </xf>
    <xf numFmtId="0" fontId="16" fillId="0" borderId="23" xfId="0" applyFont="1" applyBorder="1" applyAlignment="1" applyProtection="1">
      <alignment horizontal="center" vertical="top" wrapText="1"/>
    </xf>
    <xf numFmtId="6" fontId="22" fillId="0" borderId="23" xfId="0" applyNumberFormat="1" applyFont="1" applyFill="1" applyBorder="1" applyAlignment="1" applyProtection="1">
      <alignment horizontal="right" wrapText="1"/>
    </xf>
    <xf numFmtId="0" fontId="16" fillId="0" borderId="24" xfId="0" applyFont="1" applyBorder="1" applyAlignment="1" applyProtection="1">
      <alignment wrapText="1"/>
    </xf>
    <xf numFmtId="6" fontId="16" fillId="0" borderId="24" xfId="0" applyNumberFormat="1" applyFont="1" applyBorder="1" applyAlignment="1" applyProtection="1">
      <alignment horizontal="right" wrapText="1"/>
    </xf>
    <xf numFmtId="0" fontId="16" fillId="0" borderId="24" xfId="0" applyFont="1" applyBorder="1" applyAlignment="1" applyProtection="1">
      <alignment horizontal="center" wrapText="1"/>
    </xf>
    <xf numFmtId="0" fontId="16" fillId="0" borderId="49" xfId="0" applyFont="1" applyBorder="1" applyAlignment="1" applyProtection="1">
      <alignment horizontal="center" wrapText="1"/>
    </xf>
    <xf numFmtId="0" fontId="0" fillId="0" borderId="30" xfId="0" applyBorder="1" applyAlignment="1" applyProtection="1">
      <alignment horizontal="center" wrapText="1"/>
    </xf>
    <xf numFmtId="0" fontId="0" fillId="0" borderId="14" xfId="0" applyBorder="1" applyAlignment="1" applyProtection="1">
      <alignment horizontal="center" vertical="top" wrapText="1"/>
    </xf>
    <xf numFmtId="6" fontId="16" fillId="0" borderId="14" xfId="0" applyNumberFormat="1" applyFont="1" applyBorder="1" applyAlignment="1" applyProtection="1">
      <alignment horizontal="right" wrapText="1"/>
    </xf>
    <xf numFmtId="6" fontId="16" fillId="0" borderId="10" xfId="0" applyNumberFormat="1" applyFont="1" applyBorder="1" applyAlignment="1" applyProtection="1">
      <alignment horizontal="right" wrapText="1"/>
    </xf>
    <xf numFmtId="40" fontId="16" fillId="0" borderId="10" xfId="0" applyNumberFormat="1" applyFont="1" applyBorder="1" applyAlignment="1" applyProtection="1">
      <alignment horizontal="right" wrapText="1"/>
    </xf>
    <xf numFmtId="38" fontId="16" fillId="0" borderId="10" xfId="0" applyNumberFormat="1" applyFont="1" applyBorder="1" applyAlignment="1" applyProtection="1">
      <alignment horizontal="right" wrapText="1"/>
    </xf>
    <xf numFmtId="38" fontId="16" fillId="0" borderId="11" xfId="0" applyNumberFormat="1" applyFont="1" applyBorder="1" applyAlignment="1" applyProtection="1">
      <alignment horizontal="right" wrapText="1"/>
    </xf>
    <xf numFmtId="0" fontId="16" fillId="0" borderId="29" xfId="0" applyFont="1" applyBorder="1" applyAlignment="1" applyProtection="1">
      <alignment horizontal="left"/>
    </xf>
    <xf numFmtId="0" fontId="0" fillId="33" borderId="23" xfId="0" applyFill="1" applyBorder="1" applyAlignment="1" applyProtection="1">
      <alignment horizontal="center" vertical="top" wrapText="1"/>
    </xf>
    <xf numFmtId="0" fontId="0" fillId="33" borderId="0" xfId="0" applyFill="1" applyBorder="1" applyAlignment="1" applyProtection="1">
      <alignment horizontal="center" vertical="top" wrapText="1"/>
    </xf>
    <xf numFmtId="6" fontId="16" fillId="33" borderId="23" xfId="0" applyNumberFormat="1" applyFont="1" applyFill="1" applyBorder="1" applyAlignment="1" applyProtection="1">
      <alignment horizontal="right" vertical="top" wrapText="1"/>
    </xf>
    <xf numFmtId="6" fontId="16" fillId="33" borderId="24" xfId="0" applyNumberFormat="1" applyFont="1" applyFill="1" applyBorder="1" applyAlignment="1" applyProtection="1">
      <alignment horizontal="right" vertical="top" wrapText="1"/>
    </xf>
    <xf numFmtId="40" fontId="16" fillId="33" borderId="24" xfId="0" applyNumberFormat="1" applyFont="1" applyFill="1" applyBorder="1" applyAlignment="1" applyProtection="1">
      <alignment horizontal="right" vertical="top" wrapText="1"/>
    </xf>
    <xf numFmtId="38" fontId="16" fillId="33" borderId="25" xfId="0" applyNumberFormat="1" applyFont="1" applyFill="1" applyBorder="1" applyAlignment="1" applyProtection="1">
      <alignment horizontal="right" vertical="top" wrapText="1"/>
    </xf>
    <xf numFmtId="0" fontId="16" fillId="0" borderId="0" xfId="0" applyFont="1" applyAlignment="1" applyProtection="1">
      <alignment horizontal="left" vertical="top"/>
      <protection hidden="1"/>
    </xf>
    <xf numFmtId="0" fontId="16" fillId="0" borderId="16" xfId="0" applyFont="1" applyBorder="1" applyAlignment="1" applyProtection="1">
      <alignment horizontal="left"/>
      <protection hidden="1"/>
    </xf>
    <xf numFmtId="6" fontId="16" fillId="0" borderId="27" xfId="0" applyNumberFormat="1" applyFont="1" applyBorder="1" applyAlignment="1" applyProtection="1">
      <alignment horizontal="right" wrapText="1"/>
      <protection hidden="1"/>
    </xf>
    <xf numFmtId="6" fontId="16" fillId="0" borderId="53" xfId="0" applyNumberFormat="1" applyFont="1" applyBorder="1" applyAlignment="1" applyProtection="1">
      <alignment horizontal="right" wrapText="1"/>
      <protection hidden="1"/>
    </xf>
    <xf numFmtId="0" fontId="16" fillId="0" borderId="58" xfId="0" applyFont="1" applyBorder="1" applyAlignment="1">
      <alignment horizontal="center" wrapText="1"/>
    </xf>
    <xf numFmtId="0" fontId="0" fillId="0" borderId="59" xfId="0" applyBorder="1" applyAlignment="1" applyProtection="1">
      <alignment horizontal="center" vertical="top"/>
      <protection locked="0"/>
    </xf>
    <xf numFmtId="0" fontId="0" fillId="0" borderId="60" xfId="0" applyBorder="1" applyAlignment="1" applyProtection="1">
      <alignment horizontal="center" vertical="top"/>
      <protection locked="0"/>
    </xf>
    <xf numFmtId="6" fontId="0" fillId="0" borderId="61" xfId="0" applyNumberFormat="1" applyBorder="1" applyAlignment="1" applyProtection="1">
      <alignment vertical="top"/>
      <protection locked="0"/>
    </xf>
    <xf numFmtId="6" fontId="0" fillId="0" borderId="34" xfId="0" applyNumberFormat="1" applyBorder="1" applyAlignment="1" applyProtection="1">
      <alignment vertical="top"/>
      <protection locked="0"/>
    </xf>
    <xf numFmtId="4" fontId="0" fillId="0" borderId="34" xfId="0" applyNumberFormat="1" applyBorder="1" applyAlignment="1" applyProtection="1">
      <alignment vertical="top"/>
      <protection locked="0"/>
    </xf>
    <xf numFmtId="3" fontId="0" fillId="0" borderId="62" xfId="0" applyNumberFormat="1" applyBorder="1" applyAlignment="1" applyProtection="1">
      <alignment vertical="top"/>
      <protection locked="0"/>
    </xf>
    <xf numFmtId="0" fontId="16" fillId="0" borderId="35" xfId="0" applyFont="1" applyBorder="1" applyAlignment="1" applyProtection="1">
      <alignment horizontal="center" wrapText="1"/>
    </xf>
    <xf numFmtId="0" fontId="16" fillId="0" borderId="36" xfId="0" applyFont="1" applyBorder="1" applyAlignment="1" applyProtection="1">
      <alignment horizontal="center" wrapText="1"/>
    </xf>
    <xf numFmtId="0" fontId="23" fillId="0" borderId="29" xfId="0" applyFont="1" applyBorder="1" applyAlignment="1" applyProtection="1">
      <alignment horizontal="left" indent="1"/>
    </xf>
    <xf numFmtId="0" fontId="0" fillId="0" borderId="52" xfId="0" applyBorder="1" applyAlignment="1" applyProtection="1">
      <alignment horizontal="center" wrapText="1"/>
    </xf>
    <xf numFmtId="0" fontId="0" fillId="0" borderId="53" xfId="0" applyBorder="1" applyAlignment="1" applyProtection="1">
      <alignment horizontal="center" vertical="top" wrapText="1"/>
    </xf>
    <xf numFmtId="6" fontId="16" fillId="0" borderId="53" xfId="0" applyNumberFormat="1" applyFont="1" applyFill="1" applyBorder="1" applyAlignment="1" applyProtection="1">
      <alignment horizontal="right" wrapText="1"/>
    </xf>
    <xf numFmtId="6" fontId="16" fillId="0" borderId="54" xfId="0" applyNumberFormat="1" applyFont="1" applyBorder="1" applyAlignment="1" applyProtection="1">
      <alignment wrapText="1"/>
    </xf>
    <xf numFmtId="40" fontId="16" fillId="0" borderId="54" xfId="0" applyNumberFormat="1" applyFont="1" applyBorder="1" applyAlignment="1" applyProtection="1">
      <alignment wrapText="1"/>
    </xf>
    <xf numFmtId="38" fontId="16" fillId="0" borderId="54" xfId="0" applyNumberFormat="1" applyFont="1" applyBorder="1" applyAlignment="1" applyProtection="1">
      <alignment wrapText="1"/>
    </xf>
    <xf numFmtId="40" fontId="16" fillId="0" borderId="54" xfId="0" applyNumberFormat="1" applyFont="1" applyBorder="1" applyAlignment="1" applyProtection="1">
      <alignment horizontal="right" wrapText="1"/>
    </xf>
    <xf numFmtId="38" fontId="16" fillId="0" borderId="55" xfId="0" applyNumberFormat="1" applyFont="1" applyBorder="1" applyAlignment="1" applyProtection="1">
      <alignment horizontal="right" wrapText="1"/>
    </xf>
    <xf numFmtId="0" fontId="16" fillId="33" borderId="35" xfId="0" applyFont="1" applyFill="1" applyBorder="1" applyAlignment="1" applyProtection="1">
      <alignment horizontal="left" vertical="top"/>
    </xf>
    <xf numFmtId="38" fontId="16" fillId="33" borderId="49" xfId="0" applyNumberFormat="1" applyFont="1" applyFill="1" applyBorder="1" applyAlignment="1" applyProtection="1">
      <alignment horizontal="right" vertical="top" wrapText="1"/>
    </xf>
    <xf numFmtId="6" fontId="0" fillId="0" borderId="63" xfId="0" applyNumberFormat="1" applyBorder="1" applyAlignment="1" applyProtection="1">
      <alignment vertical="top"/>
      <protection locked="0"/>
    </xf>
    <xf numFmtId="3" fontId="0" fillId="0" borderId="64" xfId="0" applyNumberFormat="1" applyBorder="1" applyAlignment="1" applyProtection="1">
      <alignment vertical="top"/>
      <protection locked="0"/>
    </xf>
    <xf numFmtId="6" fontId="0" fillId="0" borderId="54" xfId="0" applyNumberFormat="1" applyBorder="1" applyAlignment="1" applyProtection="1">
      <alignment vertical="top"/>
      <protection locked="0"/>
    </xf>
    <xf numFmtId="4" fontId="0" fillId="0" borderId="54" xfId="0" applyNumberFormat="1" applyBorder="1" applyAlignment="1" applyProtection="1">
      <alignment vertical="top"/>
      <protection locked="0"/>
    </xf>
    <xf numFmtId="0" fontId="16" fillId="0" borderId="0" xfId="0" applyFont="1" applyAlignment="1" applyProtection="1">
      <alignment horizontal="right" vertical="center" indent="1"/>
    </xf>
    <xf numFmtId="7" fontId="0" fillId="0" borderId="0" xfId="0" applyNumberFormat="1"/>
    <xf numFmtId="0" fontId="0" fillId="35" borderId="16" xfId="0" applyFill="1" applyBorder="1" applyAlignment="1" applyProtection="1">
      <alignment horizontal="center" vertical="center" wrapText="1"/>
      <protection locked="0"/>
    </xf>
    <xf numFmtId="0" fontId="0" fillId="35" borderId="30" xfId="0" applyFill="1" applyBorder="1" applyAlignment="1" applyProtection="1">
      <alignment horizontal="center" vertical="center" wrapText="1"/>
      <protection locked="0"/>
    </xf>
    <xf numFmtId="0" fontId="0" fillId="35" borderId="57" xfId="0" applyFill="1" applyBorder="1" applyAlignment="1" applyProtection="1">
      <alignment horizontal="center" vertical="center" wrapText="1"/>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Lists"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ont>
        <b/>
        <i val="0"/>
        <color theme="6" tint="-0.499984740745262"/>
      </font>
      <fill>
        <patternFill>
          <bgColor theme="9" tint="0.79998168889431442"/>
        </patternFill>
      </fill>
    </dxf>
    <dxf>
      <font>
        <b/>
        <i val="0"/>
        <color rgb="FFFF0000"/>
      </font>
      <fill>
        <patternFill>
          <bgColor theme="9" tint="0.79998168889431442"/>
        </patternFill>
      </fill>
    </dxf>
    <dxf>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65"/>
  <sheetViews>
    <sheetView showGridLines="0" tabSelected="1" workbookViewId="0">
      <pane xSplit="6" ySplit="14" topLeftCell="G15" activePane="bottomRight" state="frozen"/>
      <selection activeCell="E1" sqref="E1"/>
      <selection pane="topRight" activeCell="G1" sqref="G1"/>
      <selection pane="bottomLeft" activeCell="E15" sqref="E15"/>
      <selection pane="bottomRight" activeCell="F3" sqref="F3"/>
    </sheetView>
  </sheetViews>
  <sheetFormatPr defaultColWidth="9.140625" defaultRowHeight="15" x14ac:dyDescent="0.25"/>
  <cols>
    <col min="1" max="1" width="6.85546875" style="4" hidden="1" customWidth="1"/>
    <col min="2" max="4" width="9.140625" style="4" hidden="1" customWidth="1"/>
    <col min="5" max="5" width="33.28515625" style="4" customWidth="1"/>
    <col min="6" max="6" width="42.140625" style="4" customWidth="1"/>
    <col min="7" max="7" width="12.5703125" style="4" customWidth="1"/>
    <col min="8" max="8" width="11.7109375" style="4" customWidth="1"/>
    <col min="9" max="10" width="13.140625" style="4" customWidth="1"/>
    <col min="11" max="11" width="10.28515625" style="4" customWidth="1"/>
    <col min="12" max="12" width="9.140625" style="4" customWidth="1"/>
    <col min="13" max="13" width="10.28515625" style="4" customWidth="1"/>
    <col min="14" max="15" width="13.140625" style="4" customWidth="1"/>
    <col min="16" max="16" width="10.42578125" style="4" customWidth="1"/>
    <col min="17" max="17" width="11.140625" style="4" customWidth="1"/>
    <col min="18" max="18" width="10.28515625" style="4" customWidth="1"/>
    <col min="19" max="16384" width="9.140625" style="4"/>
  </cols>
  <sheetData>
    <row r="1" spans="1:27" s="58" customFormat="1" ht="23.25" x14ac:dyDescent="0.35">
      <c r="E1" s="59" t="s">
        <v>206</v>
      </c>
      <c r="F1" s="60"/>
      <c r="G1" s="60"/>
      <c r="H1" s="60"/>
      <c r="I1" s="60"/>
      <c r="J1" s="60"/>
      <c r="K1" s="60"/>
      <c r="L1" s="60"/>
      <c r="M1" s="60"/>
      <c r="N1" s="60"/>
      <c r="O1" s="60"/>
      <c r="P1" s="60"/>
      <c r="Q1" s="60"/>
      <c r="R1" s="60"/>
    </row>
    <row r="2" spans="1:27" s="58" customFormat="1" ht="3.75" customHeight="1" thickBot="1" x14ac:dyDescent="0.35">
      <c r="E2" s="61"/>
      <c r="F2" s="62"/>
      <c r="G2" s="62"/>
      <c r="H2" s="62"/>
    </row>
    <row r="3" spans="1:27" s="58" customFormat="1" ht="15.75" thickBot="1" x14ac:dyDescent="0.3">
      <c r="E3" s="63" t="s">
        <v>210</v>
      </c>
      <c r="F3" s="57"/>
      <c r="G3" s="64"/>
      <c r="H3" s="64"/>
      <c r="I3" s="65"/>
    </row>
    <row r="4" spans="1:27" s="58" customFormat="1" ht="29.25" customHeight="1" thickBot="1" x14ac:dyDescent="0.3">
      <c r="E4" s="66" t="s">
        <v>176</v>
      </c>
      <c r="F4" s="108" t="str">
        <f>IF(ISNA(VLOOKUP(Strategies_Listing!F3,AgencyList,2,FALSE)),"Enter a three-digit agency code in the cell above", VLOOKUP(Strategies_Listing!F3,AgencyList,2,FALSE))</f>
        <v>Enter a three-digit agency code in the cell above</v>
      </c>
      <c r="G4" s="64"/>
      <c r="H4" s="64"/>
      <c r="I4" s="65"/>
      <c r="N4" s="136" t="s">
        <v>237</v>
      </c>
      <c r="O4" s="138" t="s">
        <v>236</v>
      </c>
      <c r="P4" s="139"/>
      <c r="Q4" s="139"/>
      <c r="R4" s="140"/>
    </row>
    <row r="5" spans="1:27" s="58" customFormat="1" ht="4.5" customHeight="1" thickBot="1" x14ac:dyDescent="0.3"/>
    <row r="6" spans="1:27" s="58" customFormat="1" ht="48" customHeight="1" thickBot="1" x14ac:dyDescent="0.3">
      <c r="A6" s="67"/>
      <c r="B6" s="67"/>
      <c r="C6" s="67"/>
      <c r="D6" s="67"/>
      <c r="E6" s="68" t="s">
        <v>1</v>
      </c>
      <c r="F6" s="69" t="s">
        <v>2</v>
      </c>
      <c r="G6" s="69" t="s">
        <v>180</v>
      </c>
      <c r="H6" s="69" t="s">
        <v>189</v>
      </c>
      <c r="I6" s="69" t="s">
        <v>208</v>
      </c>
      <c r="J6" s="69" t="s">
        <v>188</v>
      </c>
      <c r="K6" s="69" t="s">
        <v>190</v>
      </c>
      <c r="L6" s="69" t="s">
        <v>191</v>
      </c>
      <c r="M6" s="69" t="s">
        <v>193</v>
      </c>
      <c r="N6" s="69" t="s">
        <v>209</v>
      </c>
      <c r="O6" s="69" t="s">
        <v>241</v>
      </c>
      <c r="P6" s="69" t="s">
        <v>194</v>
      </c>
      <c r="Q6" s="69" t="s">
        <v>195</v>
      </c>
      <c r="R6" s="70" t="s">
        <v>232</v>
      </c>
      <c r="S6" s="71"/>
      <c r="T6" s="71"/>
      <c r="U6" s="71"/>
      <c r="V6" s="71"/>
      <c r="W6" s="71"/>
      <c r="X6" s="71"/>
      <c r="Y6" s="71"/>
      <c r="Z6" s="71"/>
      <c r="AA6" s="71"/>
    </row>
    <row r="7" spans="1:27" s="73" customFormat="1" ht="2.25" customHeight="1" thickBot="1" x14ac:dyDescent="0.3">
      <c r="A7" s="67"/>
      <c r="B7" s="67"/>
      <c r="C7" s="67"/>
      <c r="D7" s="67"/>
      <c r="E7" s="119"/>
      <c r="F7" s="67"/>
      <c r="G7" s="67"/>
      <c r="H7" s="67"/>
      <c r="I7" s="67"/>
      <c r="J7" s="67"/>
      <c r="K7" s="67"/>
      <c r="L7" s="67"/>
      <c r="M7" s="67"/>
      <c r="N7" s="67"/>
      <c r="O7" s="67"/>
      <c r="P7" s="67"/>
      <c r="Q7" s="67"/>
      <c r="R7" s="120"/>
      <c r="S7" s="72"/>
      <c r="T7" s="72"/>
      <c r="U7" s="72"/>
      <c r="V7" s="72"/>
      <c r="W7" s="72"/>
      <c r="X7" s="72"/>
      <c r="Y7" s="72"/>
      <c r="Z7" s="72"/>
      <c r="AA7" s="72"/>
    </row>
    <row r="8" spans="1:27" s="58" customFormat="1" x14ac:dyDescent="0.25">
      <c r="A8" s="67"/>
      <c r="B8" s="67"/>
      <c r="C8" s="67"/>
      <c r="D8" s="67"/>
      <c r="E8" s="74" t="str">
        <f>IF(LEN(F3)=3, "CALCULATED TARGET:", "ENTER AGENCY CODE ABOVE FOR TARGETS:")</f>
        <v>ENTER AGENCY CODE ABOVE FOR TARGETS:</v>
      </c>
      <c r="F8" s="75"/>
      <c r="G8" s="76"/>
      <c r="H8" s="76"/>
      <c r="I8" s="110">
        <f>IF(ISNA(VLOOKUP(F3,TargetCalcs,8,FALSE)),0, VLOOKUP(F3,TargetCalcs,8,FALSE))</f>
        <v>0</v>
      </c>
      <c r="J8" s="77"/>
      <c r="K8" s="77"/>
      <c r="L8" s="77"/>
      <c r="M8" s="77"/>
      <c r="N8" s="78"/>
      <c r="O8" s="79"/>
      <c r="P8" s="79"/>
      <c r="Q8" s="79"/>
      <c r="R8" s="80"/>
      <c r="S8" s="71"/>
      <c r="T8" s="71"/>
      <c r="U8" s="71"/>
      <c r="V8" s="71"/>
      <c r="W8" s="71"/>
      <c r="X8" s="71"/>
      <c r="Y8" s="71"/>
      <c r="Z8" s="71"/>
      <c r="AA8" s="71"/>
    </row>
    <row r="9" spans="1:27" s="58" customFormat="1" ht="15.75" thickBot="1" x14ac:dyDescent="0.3">
      <c r="A9" s="67"/>
      <c r="B9" s="67"/>
      <c r="C9" s="67"/>
      <c r="D9" s="67"/>
      <c r="E9" s="121" t="s">
        <v>205</v>
      </c>
      <c r="F9" s="81"/>
      <c r="G9" s="82"/>
      <c r="H9" s="82"/>
      <c r="I9" s="111">
        <f>IF(ISNA(VLOOKUP(F3,TargetCalcs,10,FALSE)),0, VLOOKUP(F3,TargetCalcs,10,FALSE))</f>
        <v>0</v>
      </c>
      <c r="J9" s="83"/>
      <c r="K9" s="83"/>
      <c r="L9" s="83"/>
      <c r="M9" s="83"/>
      <c r="N9" s="84"/>
      <c r="O9" s="85"/>
      <c r="P9" s="85"/>
      <c r="Q9" s="85"/>
      <c r="R9" s="86"/>
      <c r="S9" s="71"/>
      <c r="T9" s="71"/>
      <c r="U9" s="71"/>
      <c r="V9" s="71"/>
      <c r="W9" s="71"/>
      <c r="X9" s="71"/>
      <c r="Y9" s="71"/>
      <c r="Z9" s="71"/>
      <c r="AA9" s="71"/>
    </row>
    <row r="10" spans="1:27" s="58" customFormat="1" ht="15.75" thickBot="1" x14ac:dyDescent="0.3">
      <c r="A10" s="67"/>
      <c r="B10" s="67"/>
      <c r="C10" s="67"/>
      <c r="D10" s="67"/>
      <c r="E10" s="87" t="s">
        <v>207</v>
      </c>
      <c r="F10" s="67"/>
      <c r="G10" s="88"/>
      <c r="H10" s="88"/>
      <c r="I10" s="89">
        <f>I8+I9</f>
        <v>0</v>
      </c>
      <c r="J10" s="90"/>
      <c r="K10" s="90"/>
      <c r="L10" s="90"/>
      <c r="M10" s="90"/>
      <c r="N10" s="91"/>
      <c r="O10" s="92"/>
      <c r="P10" s="92"/>
      <c r="Q10" s="92"/>
      <c r="R10" s="93"/>
      <c r="S10" s="71"/>
      <c r="T10" s="71"/>
      <c r="U10" s="71"/>
      <c r="V10" s="71"/>
      <c r="W10" s="71"/>
      <c r="X10" s="71"/>
      <c r="Y10" s="71"/>
      <c r="Z10" s="71"/>
      <c r="AA10" s="71"/>
    </row>
    <row r="11" spans="1:27" s="58" customFormat="1" ht="15.75" thickBot="1" x14ac:dyDescent="0.3">
      <c r="A11" s="71"/>
      <c r="B11" s="71"/>
      <c r="C11" s="71"/>
      <c r="D11" s="71"/>
      <c r="E11" s="109" t="str">
        <f>IF(SUM(D16:D65)=1, "STRATEGY TOTALS FROM BELOW (1 Strategy):", "STRATEGY TOTALS FROM BELOW ( " &amp; SUM(D15:D65) &amp; " Strategies):")</f>
        <v>STRATEGY TOTALS FROM BELOW ( 0 Strategies):</v>
      </c>
      <c r="F11" s="94"/>
      <c r="G11" s="95"/>
      <c r="H11" s="95"/>
      <c r="I11" s="96">
        <f t="shared" ref="I11:R11" si="0">SUM(I16:I65)</f>
        <v>0</v>
      </c>
      <c r="J11" s="97">
        <f t="shared" si="0"/>
        <v>0</v>
      </c>
      <c r="K11" s="98">
        <f t="shared" si="0"/>
        <v>0</v>
      </c>
      <c r="L11" s="98">
        <f t="shared" si="0"/>
        <v>0</v>
      </c>
      <c r="M11" s="99">
        <f t="shared" si="0"/>
        <v>0</v>
      </c>
      <c r="N11" s="97">
        <f t="shared" si="0"/>
        <v>0</v>
      </c>
      <c r="O11" s="97">
        <f t="shared" si="0"/>
        <v>0</v>
      </c>
      <c r="P11" s="98">
        <f t="shared" si="0"/>
        <v>0</v>
      </c>
      <c r="Q11" s="98">
        <f t="shared" si="0"/>
        <v>0</v>
      </c>
      <c r="R11" s="100">
        <f t="shared" si="0"/>
        <v>0</v>
      </c>
      <c r="S11" s="71"/>
      <c r="T11" s="71"/>
      <c r="U11" s="71"/>
      <c r="V11" s="71"/>
      <c r="W11" s="71"/>
      <c r="X11" s="71"/>
      <c r="Y11" s="71"/>
      <c r="Z11" s="71"/>
      <c r="AA11" s="71"/>
    </row>
    <row r="12" spans="1:27" s="58" customFormat="1" ht="15.75" thickBot="1" x14ac:dyDescent="0.3">
      <c r="A12" s="71"/>
      <c r="B12" s="71"/>
      <c r="C12" s="71"/>
      <c r="D12" s="71"/>
      <c r="E12" s="101" t="s">
        <v>179</v>
      </c>
      <c r="F12" s="122"/>
      <c r="G12" s="123"/>
      <c r="H12" s="123"/>
      <c r="I12" s="124">
        <f>I10-I11</f>
        <v>0</v>
      </c>
      <c r="J12" s="125"/>
      <c r="K12" s="125"/>
      <c r="L12" s="126"/>
      <c r="M12" s="127"/>
      <c r="N12" s="84"/>
      <c r="O12" s="84"/>
      <c r="P12" s="84"/>
      <c r="Q12" s="128"/>
      <c r="R12" s="129"/>
      <c r="S12" s="71"/>
      <c r="T12" s="71"/>
      <c r="U12" s="71"/>
      <c r="V12" s="71"/>
      <c r="W12" s="71"/>
      <c r="X12" s="71"/>
      <c r="Y12" s="71"/>
      <c r="Z12" s="71"/>
      <c r="AA12" s="71"/>
    </row>
    <row r="13" spans="1:27" s="58" customFormat="1" ht="10.5" customHeight="1" thickBot="1" x14ac:dyDescent="0.3">
      <c r="A13" s="71"/>
      <c r="B13" s="71"/>
      <c r="C13" s="71"/>
      <c r="D13" s="71"/>
      <c r="E13" s="130"/>
      <c r="F13" s="102"/>
      <c r="G13" s="102"/>
      <c r="H13" s="103"/>
      <c r="I13" s="104"/>
      <c r="J13" s="105"/>
      <c r="K13" s="105"/>
      <c r="L13" s="106"/>
      <c r="M13" s="107"/>
      <c r="N13" s="104"/>
      <c r="O13" s="105"/>
      <c r="P13" s="105"/>
      <c r="Q13" s="106"/>
      <c r="R13" s="131"/>
      <c r="S13" s="71"/>
      <c r="T13" s="71"/>
      <c r="U13" s="71"/>
      <c r="V13" s="71"/>
      <c r="W13" s="71"/>
      <c r="X13" s="71"/>
      <c r="Y13" s="71"/>
      <c r="Z13" s="71"/>
      <c r="AA13" s="71"/>
    </row>
    <row r="14" spans="1:27" ht="30.75" hidden="1" thickBot="1" x14ac:dyDescent="0.3">
      <c r="A14" s="3" t="s">
        <v>0</v>
      </c>
      <c r="B14" s="6" t="s">
        <v>3</v>
      </c>
      <c r="C14" s="6" t="s">
        <v>184</v>
      </c>
      <c r="D14" s="112" t="s">
        <v>6</v>
      </c>
      <c r="E14" s="27" t="s">
        <v>1</v>
      </c>
      <c r="F14" s="28" t="s">
        <v>2</v>
      </c>
      <c r="G14" s="28" t="s">
        <v>185</v>
      </c>
      <c r="H14" s="34" t="s">
        <v>192</v>
      </c>
      <c r="I14" s="27" t="s">
        <v>186</v>
      </c>
      <c r="J14" s="28" t="s">
        <v>187</v>
      </c>
      <c r="K14" s="28" t="s">
        <v>196</v>
      </c>
      <c r="L14" s="28" t="s">
        <v>197</v>
      </c>
      <c r="M14" s="29" t="s">
        <v>198</v>
      </c>
      <c r="N14" s="35" t="s">
        <v>199</v>
      </c>
      <c r="O14" s="28" t="s">
        <v>200</v>
      </c>
      <c r="P14" s="28" t="s">
        <v>201</v>
      </c>
      <c r="Q14" s="28" t="s">
        <v>202</v>
      </c>
      <c r="R14" s="29" t="s">
        <v>203</v>
      </c>
      <c r="S14" s="1"/>
      <c r="T14" s="1"/>
      <c r="U14" s="1"/>
      <c r="V14" s="1"/>
      <c r="W14" s="1"/>
      <c r="X14" s="1"/>
      <c r="Y14" s="1"/>
      <c r="Z14" s="1"/>
      <c r="AA14" s="1"/>
    </row>
    <row r="15" spans="1:27" ht="33" hidden="1" customHeight="1" thickBot="1" x14ac:dyDescent="0.3">
      <c r="A15" s="16">
        <f>$F$3</f>
        <v>0</v>
      </c>
      <c r="B15" s="17" t="str">
        <f>$F$4</f>
        <v>Enter a three-digit agency code in the cell above</v>
      </c>
      <c r="C15" s="18">
        <f>IF(A15=A14,C14+1,0)</f>
        <v>0</v>
      </c>
      <c r="D15" s="113">
        <f>IF(AND(LEN(E15)&gt;1,A15=A14),1,0)</f>
        <v>0</v>
      </c>
      <c r="E15" s="50" t="s">
        <v>204</v>
      </c>
      <c r="F15" s="51" t="s">
        <v>204</v>
      </c>
      <c r="G15" s="48"/>
      <c r="H15" s="48"/>
      <c r="I15" s="35">
        <v>0</v>
      </c>
      <c r="J15" s="28">
        <v>0</v>
      </c>
      <c r="K15" s="28">
        <v>0</v>
      </c>
      <c r="L15" s="28">
        <v>0</v>
      </c>
      <c r="M15" s="34">
        <v>0</v>
      </c>
      <c r="N15" s="48">
        <v>0</v>
      </c>
      <c r="O15" s="48">
        <v>0</v>
      </c>
      <c r="P15" s="48">
        <v>0</v>
      </c>
      <c r="Q15" s="48">
        <v>0</v>
      </c>
      <c r="R15" s="49">
        <v>0</v>
      </c>
      <c r="S15" s="1"/>
      <c r="T15" s="1"/>
      <c r="U15" s="1"/>
      <c r="V15" s="1"/>
      <c r="W15" s="1"/>
      <c r="X15" s="1"/>
      <c r="Y15" s="1"/>
      <c r="Z15" s="1"/>
      <c r="AA15" s="1"/>
    </row>
    <row r="16" spans="1:27" s="7" customFormat="1" x14ac:dyDescent="0.25">
      <c r="A16" s="16">
        <f>$F$3</f>
        <v>0</v>
      </c>
      <c r="B16" s="17" t="str">
        <f>$F$4</f>
        <v>Enter a three-digit agency code in the cell above</v>
      </c>
      <c r="C16" s="18">
        <f t="shared" ref="C16:C65" si="1">IF(A16=A15,C15+1,0)</f>
        <v>1</v>
      </c>
      <c r="D16" s="113">
        <f t="shared" ref="D16:D65" si="2">IF(AND(LEN(E16)&gt;1,A16=A15),1,0)</f>
        <v>0</v>
      </c>
      <c r="E16" s="36"/>
      <c r="F16" s="37"/>
      <c r="G16" s="38"/>
      <c r="H16" s="38"/>
      <c r="I16" s="39">
        <v>0</v>
      </c>
      <c r="J16" s="40">
        <v>0</v>
      </c>
      <c r="K16" s="41">
        <v>0</v>
      </c>
      <c r="L16" s="41">
        <v>0</v>
      </c>
      <c r="M16" s="42">
        <v>0</v>
      </c>
      <c r="N16" s="43">
        <v>0</v>
      </c>
      <c r="O16" s="43">
        <v>0</v>
      </c>
      <c r="P16" s="44">
        <v>0</v>
      </c>
      <c r="Q16" s="44">
        <v>0</v>
      </c>
      <c r="R16" s="45">
        <v>0</v>
      </c>
    </row>
    <row r="17" spans="1:18" s="7" customFormat="1" x14ac:dyDescent="0.25">
      <c r="A17" s="14">
        <f t="shared" ref="A17:A65" si="3">$F$3</f>
        <v>0</v>
      </c>
      <c r="B17" s="12" t="str">
        <f t="shared" ref="B17:B65" si="4">$F$4</f>
        <v>Enter a three-digit agency code in the cell above</v>
      </c>
      <c r="C17" s="13">
        <f t="shared" si="1"/>
        <v>2</v>
      </c>
      <c r="D17" s="114">
        <f t="shared" si="2"/>
        <v>0</v>
      </c>
      <c r="E17" s="19"/>
      <c r="F17" s="8"/>
      <c r="G17" s="11"/>
      <c r="H17" s="11"/>
      <c r="I17" s="132">
        <v>0</v>
      </c>
      <c r="J17" s="31">
        <v>0</v>
      </c>
      <c r="K17" s="32">
        <v>0</v>
      </c>
      <c r="L17" s="32">
        <v>0</v>
      </c>
      <c r="M17" s="133">
        <v>0</v>
      </c>
      <c r="N17" s="9">
        <v>0</v>
      </c>
      <c r="O17" s="9">
        <v>0</v>
      </c>
      <c r="P17" s="10">
        <v>0</v>
      </c>
      <c r="Q17" s="10">
        <v>0</v>
      </c>
      <c r="R17" s="20">
        <v>0</v>
      </c>
    </row>
    <row r="18" spans="1:18" s="7" customFormat="1" x14ac:dyDescent="0.25">
      <c r="A18" s="14">
        <f t="shared" si="3"/>
        <v>0</v>
      </c>
      <c r="B18" s="12" t="str">
        <f t="shared" si="4"/>
        <v>Enter a three-digit agency code in the cell above</v>
      </c>
      <c r="C18" s="13">
        <f t="shared" si="1"/>
        <v>3</v>
      </c>
      <c r="D18" s="114">
        <f t="shared" si="2"/>
        <v>0</v>
      </c>
      <c r="E18" s="19"/>
      <c r="F18" s="8"/>
      <c r="G18" s="11"/>
      <c r="H18" s="11"/>
      <c r="I18" s="132">
        <v>0</v>
      </c>
      <c r="J18" s="31">
        <v>0</v>
      </c>
      <c r="K18" s="32">
        <v>0</v>
      </c>
      <c r="L18" s="32">
        <v>0</v>
      </c>
      <c r="M18" s="133">
        <v>0</v>
      </c>
      <c r="N18" s="9">
        <v>0</v>
      </c>
      <c r="O18" s="9">
        <v>0</v>
      </c>
      <c r="P18" s="10">
        <v>0</v>
      </c>
      <c r="Q18" s="10">
        <v>0</v>
      </c>
      <c r="R18" s="20">
        <v>0</v>
      </c>
    </row>
    <row r="19" spans="1:18" s="7" customFormat="1" x14ac:dyDescent="0.25">
      <c r="A19" s="14">
        <f t="shared" si="3"/>
        <v>0</v>
      </c>
      <c r="B19" s="12" t="str">
        <f t="shared" si="4"/>
        <v>Enter a three-digit agency code in the cell above</v>
      </c>
      <c r="C19" s="13">
        <f t="shared" si="1"/>
        <v>4</v>
      </c>
      <c r="D19" s="114">
        <f t="shared" si="2"/>
        <v>0</v>
      </c>
      <c r="E19" s="19"/>
      <c r="F19" s="8"/>
      <c r="G19" s="11"/>
      <c r="H19" s="11"/>
      <c r="I19" s="132">
        <v>0</v>
      </c>
      <c r="J19" s="31">
        <v>0</v>
      </c>
      <c r="K19" s="32">
        <v>0</v>
      </c>
      <c r="L19" s="32">
        <v>0</v>
      </c>
      <c r="M19" s="133">
        <v>0</v>
      </c>
      <c r="N19" s="9">
        <v>0</v>
      </c>
      <c r="O19" s="9">
        <v>0</v>
      </c>
      <c r="P19" s="10">
        <v>0</v>
      </c>
      <c r="Q19" s="10">
        <v>0</v>
      </c>
      <c r="R19" s="20">
        <v>0</v>
      </c>
    </row>
    <row r="20" spans="1:18" s="7" customFormat="1" x14ac:dyDescent="0.25">
      <c r="A20" s="14">
        <f t="shared" si="3"/>
        <v>0</v>
      </c>
      <c r="B20" s="12" t="str">
        <f t="shared" si="4"/>
        <v>Enter a three-digit agency code in the cell above</v>
      </c>
      <c r="C20" s="13">
        <f t="shared" si="1"/>
        <v>5</v>
      </c>
      <c r="D20" s="114">
        <f t="shared" si="2"/>
        <v>0</v>
      </c>
      <c r="E20" s="19"/>
      <c r="F20" s="8"/>
      <c r="G20" s="11"/>
      <c r="H20" s="11"/>
      <c r="I20" s="132">
        <v>0</v>
      </c>
      <c r="J20" s="31">
        <v>0</v>
      </c>
      <c r="K20" s="32">
        <v>0</v>
      </c>
      <c r="L20" s="32">
        <v>0</v>
      </c>
      <c r="M20" s="133">
        <v>0</v>
      </c>
      <c r="N20" s="9">
        <v>0</v>
      </c>
      <c r="O20" s="9">
        <v>0</v>
      </c>
      <c r="P20" s="10">
        <v>0</v>
      </c>
      <c r="Q20" s="10">
        <v>0</v>
      </c>
      <c r="R20" s="20">
        <v>0</v>
      </c>
    </row>
    <row r="21" spans="1:18" s="7" customFormat="1" x14ac:dyDescent="0.25">
      <c r="A21" s="14">
        <f t="shared" si="3"/>
        <v>0</v>
      </c>
      <c r="B21" s="12" t="str">
        <f t="shared" si="4"/>
        <v>Enter a three-digit agency code in the cell above</v>
      </c>
      <c r="C21" s="13">
        <f t="shared" si="1"/>
        <v>6</v>
      </c>
      <c r="D21" s="114">
        <f t="shared" si="2"/>
        <v>0</v>
      </c>
      <c r="E21" s="19"/>
      <c r="F21" s="8"/>
      <c r="G21" s="11"/>
      <c r="H21" s="11"/>
      <c r="I21" s="132">
        <v>0</v>
      </c>
      <c r="J21" s="31">
        <v>0</v>
      </c>
      <c r="K21" s="32">
        <v>0</v>
      </c>
      <c r="L21" s="32">
        <v>0</v>
      </c>
      <c r="M21" s="133">
        <v>0</v>
      </c>
      <c r="N21" s="9">
        <v>0</v>
      </c>
      <c r="O21" s="9">
        <v>0</v>
      </c>
      <c r="P21" s="10">
        <v>0</v>
      </c>
      <c r="Q21" s="10">
        <v>0</v>
      </c>
      <c r="R21" s="20">
        <v>0</v>
      </c>
    </row>
    <row r="22" spans="1:18" s="7" customFormat="1" x14ac:dyDescent="0.25">
      <c r="A22" s="14">
        <f t="shared" si="3"/>
        <v>0</v>
      </c>
      <c r="B22" s="12" t="str">
        <f t="shared" si="4"/>
        <v>Enter a three-digit agency code in the cell above</v>
      </c>
      <c r="C22" s="13">
        <f t="shared" si="1"/>
        <v>7</v>
      </c>
      <c r="D22" s="114">
        <f t="shared" si="2"/>
        <v>0</v>
      </c>
      <c r="E22" s="19"/>
      <c r="F22" s="8"/>
      <c r="G22" s="11"/>
      <c r="H22" s="11"/>
      <c r="I22" s="132">
        <v>0</v>
      </c>
      <c r="J22" s="31">
        <v>0</v>
      </c>
      <c r="K22" s="32">
        <v>0</v>
      </c>
      <c r="L22" s="32">
        <v>0</v>
      </c>
      <c r="M22" s="133">
        <v>0</v>
      </c>
      <c r="N22" s="9">
        <v>0</v>
      </c>
      <c r="O22" s="9">
        <v>0</v>
      </c>
      <c r="P22" s="10">
        <v>0</v>
      </c>
      <c r="Q22" s="10">
        <v>0</v>
      </c>
      <c r="R22" s="20">
        <v>0</v>
      </c>
    </row>
    <row r="23" spans="1:18" s="7" customFormat="1" x14ac:dyDescent="0.25">
      <c r="A23" s="14">
        <f t="shared" si="3"/>
        <v>0</v>
      </c>
      <c r="B23" s="12" t="str">
        <f t="shared" si="4"/>
        <v>Enter a three-digit agency code in the cell above</v>
      </c>
      <c r="C23" s="13">
        <f t="shared" si="1"/>
        <v>8</v>
      </c>
      <c r="D23" s="114">
        <f t="shared" si="2"/>
        <v>0</v>
      </c>
      <c r="E23" s="19"/>
      <c r="F23" s="8"/>
      <c r="G23" s="11"/>
      <c r="H23" s="11"/>
      <c r="I23" s="132">
        <v>0</v>
      </c>
      <c r="J23" s="31">
        <v>0</v>
      </c>
      <c r="K23" s="32">
        <v>0</v>
      </c>
      <c r="L23" s="32">
        <v>0</v>
      </c>
      <c r="M23" s="133">
        <v>0</v>
      </c>
      <c r="N23" s="9">
        <v>0</v>
      </c>
      <c r="O23" s="9">
        <v>0</v>
      </c>
      <c r="P23" s="10">
        <v>0</v>
      </c>
      <c r="Q23" s="10">
        <v>0</v>
      </c>
      <c r="R23" s="20">
        <v>0</v>
      </c>
    </row>
    <row r="24" spans="1:18" s="7" customFormat="1" x14ac:dyDescent="0.25">
      <c r="A24" s="14">
        <f t="shared" si="3"/>
        <v>0</v>
      </c>
      <c r="B24" s="12" t="str">
        <f t="shared" si="4"/>
        <v>Enter a three-digit agency code in the cell above</v>
      </c>
      <c r="C24" s="13">
        <f>IF(A24=A23,C23+1,0)</f>
        <v>9</v>
      </c>
      <c r="D24" s="114">
        <f>IF(AND(LEN(E24)&gt;1,A24=A23),1,0)</f>
        <v>0</v>
      </c>
      <c r="E24" s="19"/>
      <c r="F24" s="8"/>
      <c r="G24" s="11"/>
      <c r="H24" s="11"/>
      <c r="I24" s="132">
        <v>0</v>
      </c>
      <c r="J24" s="31">
        <v>0</v>
      </c>
      <c r="K24" s="32">
        <v>0</v>
      </c>
      <c r="L24" s="32">
        <v>0</v>
      </c>
      <c r="M24" s="133">
        <v>0</v>
      </c>
      <c r="N24" s="9">
        <v>0</v>
      </c>
      <c r="O24" s="9">
        <v>0</v>
      </c>
      <c r="P24" s="10">
        <v>0</v>
      </c>
      <c r="Q24" s="10">
        <v>0</v>
      </c>
      <c r="R24" s="20">
        <v>0</v>
      </c>
    </row>
    <row r="25" spans="1:18" s="7" customFormat="1" x14ac:dyDescent="0.25">
      <c r="A25" s="14">
        <f t="shared" si="3"/>
        <v>0</v>
      </c>
      <c r="B25" s="12" t="str">
        <f t="shared" si="4"/>
        <v>Enter a three-digit agency code in the cell above</v>
      </c>
      <c r="C25" s="13">
        <f t="shared" si="1"/>
        <v>10</v>
      </c>
      <c r="D25" s="114">
        <f t="shared" si="2"/>
        <v>0</v>
      </c>
      <c r="E25" s="19"/>
      <c r="F25" s="8"/>
      <c r="G25" s="11"/>
      <c r="H25" s="11"/>
      <c r="I25" s="132">
        <v>0</v>
      </c>
      <c r="J25" s="31">
        <v>0</v>
      </c>
      <c r="K25" s="32">
        <v>0</v>
      </c>
      <c r="L25" s="32">
        <v>0</v>
      </c>
      <c r="M25" s="133">
        <v>0</v>
      </c>
      <c r="N25" s="9">
        <v>0</v>
      </c>
      <c r="O25" s="9">
        <v>0</v>
      </c>
      <c r="P25" s="10">
        <v>0</v>
      </c>
      <c r="Q25" s="10">
        <v>0</v>
      </c>
      <c r="R25" s="20">
        <v>0</v>
      </c>
    </row>
    <row r="26" spans="1:18" s="7" customFormat="1" x14ac:dyDescent="0.25">
      <c r="A26" s="14">
        <f t="shared" si="3"/>
        <v>0</v>
      </c>
      <c r="B26" s="12" t="str">
        <f t="shared" si="4"/>
        <v>Enter a three-digit agency code in the cell above</v>
      </c>
      <c r="C26" s="13">
        <f t="shared" si="1"/>
        <v>11</v>
      </c>
      <c r="D26" s="114">
        <f t="shared" si="2"/>
        <v>0</v>
      </c>
      <c r="E26" s="19"/>
      <c r="F26" s="8"/>
      <c r="G26" s="11"/>
      <c r="H26" s="11"/>
      <c r="I26" s="132">
        <v>0</v>
      </c>
      <c r="J26" s="31">
        <v>0</v>
      </c>
      <c r="K26" s="32">
        <v>0</v>
      </c>
      <c r="L26" s="32">
        <v>0</v>
      </c>
      <c r="M26" s="133">
        <v>0</v>
      </c>
      <c r="N26" s="9">
        <v>0</v>
      </c>
      <c r="O26" s="9">
        <v>0</v>
      </c>
      <c r="P26" s="10">
        <v>0</v>
      </c>
      <c r="Q26" s="10">
        <v>0</v>
      </c>
      <c r="R26" s="20">
        <v>0</v>
      </c>
    </row>
    <row r="27" spans="1:18" s="7" customFormat="1" x14ac:dyDescent="0.25">
      <c r="A27" s="14">
        <f t="shared" si="3"/>
        <v>0</v>
      </c>
      <c r="B27" s="12" t="str">
        <f t="shared" si="4"/>
        <v>Enter a three-digit agency code in the cell above</v>
      </c>
      <c r="C27" s="13">
        <f t="shared" si="1"/>
        <v>12</v>
      </c>
      <c r="D27" s="114">
        <f t="shared" si="2"/>
        <v>0</v>
      </c>
      <c r="E27" s="19"/>
      <c r="F27" s="8"/>
      <c r="G27" s="11"/>
      <c r="H27" s="11"/>
      <c r="I27" s="132">
        <v>0</v>
      </c>
      <c r="J27" s="31">
        <v>0</v>
      </c>
      <c r="K27" s="32">
        <v>0</v>
      </c>
      <c r="L27" s="32">
        <v>0</v>
      </c>
      <c r="M27" s="133">
        <v>0</v>
      </c>
      <c r="N27" s="9">
        <v>0</v>
      </c>
      <c r="O27" s="9">
        <v>0</v>
      </c>
      <c r="P27" s="10">
        <v>0</v>
      </c>
      <c r="Q27" s="10">
        <v>0</v>
      </c>
      <c r="R27" s="20">
        <v>0</v>
      </c>
    </row>
    <row r="28" spans="1:18" s="7" customFormat="1" x14ac:dyDescent="0.25">
      <c r="A28" s="14">
        <f t="shared" si="3"/>
        <v>0</v>
      </c>
      <c r="B28" s="12" t="str">
        <f t="shared" si="4"/>
        <v>Enter a three-digit agency code in the cell above</v>
      </c>
      <c r="C28" s="13">
        <f t="shared" si="1"/>
        <v>13</v>
      </c>
      <c r="D28" s="114">
        <f t="shared" si="2"/>
        <v>0</v>
      </c>
      <c r="E28" s="19"/>
      <c r="F28" s="8"/>
      <c r="G28" s="11"/>
      <c r="H28" s="11"/>
      <c r="I28" s="132">
        <v>0</v>
      </c>
      <c r="J28" s="31">
        <v>0</v>
      </c>
      <c r="K28" s="32">
        <v>0</v>
      </c>
      <c r="L28" s="32">
        <v>0</v>
      </c>
      <c r="M28" s="133">
        <v>0</v>
      </c>
      <c r="N28" s="9">
        <v>0</v>
      </c>
      <c r="O28" s="9">
        <v>0</v>
      </c>
      <c r="P28" s="10">
        <v>0</v>
      </c>
      <c r="Q28" s="10">
        <v>0</v>
      </c>
      <c r="R28" s="20">
        <v>0</v>
      </c>
    </row>
    <row r="29" spans="1:18" s="7" customFormat="1" x14ac:dyDescent="0.25">
      <c r="A29" s="14">
        <f t="shared" si="3"/>
        <v>0</v>
      </c>
      <c r="B29" s="12" t="str">
        <f t="shared" si="4"/>
        <v>Enter a three-digit agency code in the cell above</v>
      </c>
      <c r="C29" s="13">
        <f t="shared" si="1"/>
        <v>14</v>
      </c>
      <c r="D29" s="114">
        <f t="shared" si="2"/>
        <v>0</v>
      </c>
      <c r="E29" s="19"/>
      <c r="F29" s="8"/>
      <c r="G29" s="11"/>
      <c r="H29" s="11"/>
      <c r="I29" s="132">
        <v>0</v>
      </c>
      <c r="J29" s="31">
        <v>0</v>
      </c>
      <c r="K29" s="32">
        <v>0</v>
      </c>
      <c r="L29" s="32">
        <v>0</v>
      </c>
      <c r="M29" s="133">
        <v>0</v>
      </c>
      <c r="N29" s="9">
        <v>0</v>
      </c>
      <c r="O29" s="9">
        <v>0</v>
      </c>
      <c r="P29" s="10">
        <v>0</v>
      </c>
      <c r="Q29" s="10">
        <v>0</v>
      </c>
      <c r="R29" s="20">
        <v>0</v>
      </c>
    </row>
    <row r="30" spans="1:18" s="7" customFormat="1" x14ac:dyDescent="0.25">
      <c r="A30" s="14">
        <f t="shared" si="3"/>
        <v>0</v>
      </c>
      <c r="B30" s="12" t="str">
        <f t="shared" si="4"/>
        <v>Enter a three-digit agency code in the cell above</v>
      </c>
      <c r="C30" s="13">
        <f t="shared" si="1"/>
        <v>15</v>
      </c>
      <c r="D30" s="114">
        <f t="shared" si="2"/>
        <v>0</v>
      </c>
      <c r="E30" s="19"/>
      <c r="F30" s="8"/>
      <c r="G30" s="11"/>
      <c r="H30" s="11"/>
      <c r="I30" s="132">
        <v>0</v>
      </c>
      <c r="J30" s="31">
        <v>0</v>
      </c>
      <c r="K30" s="32">
        <v>0</v>
      </c>
      <c r="L30" s="32">
        <v>0</v>
      </c>
      <c r="M30" s="133">
        <v>0</v>
      </c>
      <c r="N30" s="9">
        <v>0</v>
      </c>
      <c r="O30" s="9">
        <v>0</v>
      </c>
      <c r="P30" s="10">
        <v>0</v>
      </c>
      <c r="Q30" s="10">
        <v>0</v>
      </c>
      <c r="R30" s="20">
        <v>0</v>
      </c>
    </row>
    <row r="31" spans="1:18" s="7" customFormat="1" x14ac:dyDescent="0.25">
      <c r="A31" s="14">
        <f t="shared" si="3"/>
        <v>0</v>
      </c>
      <c r="B31" s="12" t="str">
        <f t="shared" si="4"/>
        <v>Enter a three-digit agency code in the cell above</v>
      </c>
      <c r="C31" s="13">
        <f t="shared" si="1"/>
        <v>16</v>
      </c>
      <c r="D31" s="114">
        <f t="shared" si="2"/>
        <v>0</v>
      </c>
      <c r="E31" s="19"/>
      <c r="F31" s="8"/>
      <c r="G31" s="11"/>
      <c r="H31" s="11"/>
      <c r="I31" s="132">
        <v>0</v>
      </c>
      <c r="J31" s="31">
        <v>0</v>
      </c>
      <c r="K31" s="32">
        <v>0</v>
      </c>
      <c r="L31" s="32">
        <v>0</v>
      </c>
      <c r="M31" s="133">
        <v>0</v>
      </c>
      <c r="N31" s="9">
        <v>0</v>
      </c>
      <c r="O31" s="9">
        <v>0</v>
      </c>
      <c r="P31" s="10">
        <v>0</v>
      </c>
      <c r="Q31" s="10">
        <v>0</v>
      </c>
      <c r="R31" s="20">
        <v>0</v>
      </c>
    </row>
    <row r="32" spans="1:18" s="7" customFormat="1" x14ac:dyDescent="0.25">
      <c r="A32" s="14">
        <f t="shared" si="3"/>
        <v>0</v>
      </c>
      <c r="B32" s="12" t="str">
        <f t="shared" si="4"/>
        <v>Enter a three-digit agency code in the cell above</v>
      </c>
      <c r="C32" s="13">
        <f t="shared" si="1"/>
        <v>17</v>
      </c>
      <c r="D32" s="114">
        <f t="shared" si="2"/>
        <v>0</v>
      </c>
      <c r="E32" s="19"/>
      <c r="F32" s="8"/>
      <c r="G32" s="11"/>
      <c r="H32" s="11"/>
      <c r="I32" s="132">
        <v>0</v>
      </c>
      <c r="J32" s="31">
        <v>0</v>
      </c>
      <c r="K32" s="32">
        <v>0</v>
      </c>
      <c r="L32" s="32">
        <v>0</v>
      </c>
      <c r="M32" s="133">
        <v>0</v>
      </c>
      <c r="N32" s="9">
        <v>0</v>
      </c>
      <c r="O32" s="9">
        <v>0</v>
      </c>
      <c r="P32" s="10">
        <v>0</v>
      </c>
      <c r="Q32" s="10">
        <v>0</v>
      </c>
      <c r="R32" s="20">
        <v>0</v>
      </c>
    </row>
    <row r="33" spans="1:18" s="7" customFormat="1" x14ac:dyDescent="0.25">
      <c r="A33" s="14">
        <f t="shared" si="3"/>
        <v>0</v>
      </c>
      <c r="B33" s="12" t="str">
        <f t="shared" si="4"/>
        <v>Enter a three-digit agency code in the cell above</v>
      </c>
      <c r="C33" s="13">
        <f t="shared" si="1"/>
        <v>18</v>
      </c>
      <c r="D33" s="114">
        <f t="shared" si="2"/>
        <v>0</v>
      </c>
      <c r="E33" s="19"/>
      <c r="F33" s="8"/>
      <c r="G33" s="11"/>
      <c r="H33" s="11"/>
      <c r="I33" s="132">
        <v>0</v>
      </c>
      <c r="J33" s="31">
        <v>0</v>
      </c>
      <c r="K33" s="32">
        <v>0</v>
      </c>
      <c r="L33" s="32">
        <v>0</v>
      </c>
      <c r="M33" s="133">
        <v>0</v>
      </c>
      <c r="N33" s="9">
        <v>0</v>
      </c>
      <c r="O33" s="9">
        <v>0</v>
      </c>
      <c r="P33" s="10">
        <v>0</v>
      </c>
      <c r="Q33" s="10">
        <v>0</v>
      </c>
      <c r="R33" s="20">
        <v>0</v>
      </c>
    </row>
    <row r="34" spans="1:18" s="7" customFormat="1" x14ac:dyDescent="0.25">
      <c r="A34" s="14">
        <f t="shared" si="3"/>
        <v>0</v>
      </c>
      <c r="B34" s="12" t="str">
        <f t="shared" si="4"/>
        <v>Enter a three-digit agency code in the cell above</v>
      </c>
      <c r="C34" s="13">
        <f t="shared" si="1"/>
        <v>19</v>
      </c>
      <c r="D34" s="114">
        <f t="shared" si="2"/>
        <v>0</v>
      </c>
      <c r="E34" s="19"/>
      <c r="F34" s="8"/>
      <c r="G34" s="11"/>
      <c r="H34" s="11"/>
      <c r="I34" s="132">
        <v>0</v>
      </c>
      <c r="J34" s="31">
        <v>0</v>
      </c>
      <c r="K34" s="32">
        <v>0</v>
      </c>
      <c r="L34" s="32">
        <v>0</v>
      </c>
      <c r="M34" s="133">
        <v>0</v>
      </c>
      <c r="N34" s="9">
        <v>0</v>
      </c>
      <c r="O34" s="9">
        <v>0</v>
      </c>
      <c r="P34" s="10">
        <v>0</v>
      </c>
      <c r="Q34" s="10">
        <v>0</v>
      </c>
      <c r="R34" s="20">
        <v>0</v>
      </c>
    </row>
    <row r="35" spans="1:18" s="7" customFormat="1" x14ac:dyDescent="0.25">
      <c r="A35" s="14">
        <f t="shared" si="3"/>
        <v>0</v>
      </c>
      <c r="B35" s="12" t="str">
        <f t="shared" si="4"/>
        <v>Enter a three-digit agency code in the cell above</v>
      </c>
      <c r="C35" s="13">
        <f t="shared" si="1"/>
        <v>20</v>
      </c>
      <c r="D35" s="114">
        <f t="shared" si="2"/>
        <v>0</v>
      </c>
      <c r="E35" s="19"/>
      <c r="F35" s="8"/>
      <c r="G35" s="11"/>
      <c r="H35" s="11"/>
      <c r="I35" s="132">
        <v>0</v>
      </c>
      <c r="J35" s="31">
        <v>0</v>
      </c>
      <c r="K35" s="32">
        <v>0</v>
      </c>
      <c r="L35" s="32">
        <v>0</v>
      </c>
      <c r="M35" s="133">
        <v>0</v>
      </c>
      <c r="N35" s="9">
        <v>0</v>
      </c>
      <c r="O35" s="9">
        <v>0</v>
      </c>
      <c r="P35" s="10">
        <v>0</v>
      </c>
      <c r="Q35" s="10">
        <v>0</v>
      </c>
      <c r="R35" s="20">
        <v>0</v>
      </c>
    </row>
    <row r="36" spans="1:18" s="7" customFormat="1" x14ac:dyDescent="0.25">
      <c r="A36" s="14">
        <f t="shared" si="3"/>
        <v>0</v>
      </c>
      <c r="B36" s="12" t="str">
        <f t="shared" si="4"/>
        <v>Enter a three-digit agency code in the cell above</v>
      </c>
      <c r="C36" s="13">
        <f t="shared" si="1"/>
        <v>21</v>
      </c>
      <c r="D36" s="114">
        <f t="shared" si="2"/>
        <v>0</v>
      </c>
      <c r="E36" s="19"/>
      <c r="F36" s="8"/>
      <c r="G36" s="11"/>
      <c r="H36" s="11"/>
      <c r="I36" s="132">
        <v>0</v>
      </c>
      <c r="J36" s="31">
        <v>0</v>
      </c>
      <c r="K36" s="32">
        <v>0</v>
      </c>
      <c r="L36" s="32">
        <v>0</v>
      </c>
      <c r="M36" s="133">
        <v>0</v>
      </c>
      <c r="N36" s="9">
        <v>0</v>
      </c>
      <c r="O36" s="9">
        <v>0</v>
      </c>
      <c r="P36" s="10">
        <v>0</v>
      </c>
      <c r="Q36" s="10">
        <v>0</v>
      </c>
      <c r="R36" s="20">
        <v>0</v>
      </c>
    </row>
    <row r="37" spans="1:18" s="7" customFormat="1" x14ac:dyDescent="0.25">
      <c r="A37" s="14">
        <f t="shared" si="3"/>
        <v>0</v>
      </c>
      <c r="B37" s="12" t="str">
        <f t="shared" si="4"/>
        <v>Enter a three-digit agency code in the cell above</v>
      </c>
      <c r="C37" s="13">
        <f t="shared" si="1"/>
        <v>22</v>
      </c>
      <c r="D37" s="114">
        <f t="shared" si="2"/>
        <v>0</v>
      </c>
      <c r="E37" s="19"/>
      <c r="F37" s="8"/>
      <c r="G37" s="11"/>
      <c r="H37" s="11"/>
      <c r="I37" s="132">
        <v>0</v>
      </c>
      <c r="J37" s="31">
        <v>0</v>
      </c>
      <c r="K37" s="32">
        <v>0</v>
      </c>
      <c r="L37" s="32">
        <v>0</v>
      </c>
      <c r="M37" s="133">
        <v>0</v>
      </c>
      <c r="N37" s="9">
        <v>0</v>
      </c>
      <c r="O37" s="9">
        <v>0</v>
      </c>
      <c r="P37" s="10">
        <v>0</v>
      </c>
      <c r="Q37" s="10">
        <v>0</v>
      </c>
      <c r="R37" s="20">
        <v>0</v>
      </c>
    </row>
    <row r="38" spans="1:18" s="7" customFormat="1" x14ac:dyDescent="0.25">
      <c r="A38" s="14">
        <f t="shared" si="3"/>
        <v>0</v>
      </c>
      <c r="B38" s="12" t="str">
        <f t="shared" si="4"/>
        <v>Enter a three-digit agency code in the cell above</v>
      </c>
      <c r="C38" s="13">
        <f t="shared" si="1"/>
        <v>23</v>
      </c>
      <c r="D38" s="114">
        <f t="shared" si="2"/>
        <v>0</v>
      </c>
      <c r="E38" s="19"/>
      <c r="F38" s="8"/>
      <c r="G38" s="11"/>
      <c r="H38" s="11"/>
      <c r="I38" s="132">
        <v>0</v>
      </c>
      <c r="J38" s="31">
        <v>0</v>
      </c>
      <c r="K38" s="32">
        <v>0</v>
      </c>
      <c r="L38" s="32">
        <v>0</v>
      </c>
      <c r="M38" s="133">
        <v>0</v>
      </c>
      <c r="N38" s="9">
        <v>0</v>
      </c>
      <c r="O38" s="9">
        <v>0</v>
      </c>
      <c r="P38" s="10">
        <v>0</v>
      </c>
      <c r="Q38" s="10">
        <v>0</v>
      </c>
      <c r="R38" s="20">
        <v>0</v>
      </c>
    </row>
    <row r="39" spans="1:18" s="7" customFormat="1" x14ac:dyDescent="0.25">
      <c r="A39" s="14">
        <f t="shared" si="3"/>
        <v>0</v>
      </c>
      <c r="B39" s="12" t="str">
        <f t="shared" si="4"/>
        <v>Enter a three-digit agency code in the cell above</v>
      </c>
      <c r="C39" s="13">
        <f t="shared" si="1"/>
        <v>24</v>
      </c>
      <c r="D39" s="114">
        <f t="shared" si="2"/>
        <v>0</v>
      </c>
      <c r="E39" s="19"/>
      <c r="F39" s="8"/>
      <c r="G39" s="11"/>
      <c r="H39" s="11"/>
      <c r="I39" s="132">
        <v>0</v>
      </c>
      <c r="J39" s="31">
        <v>0</v>
      </c>
      <c r="K39" s="32">
        <v>0</v>
      </c>
      <c r="L39" s="32">
        <v>0</v>
      </c>
      <c r="M39" s="133">
        <v>0</v>
      </c>
      <c r="N39" s="9">
        <v>0</v>
      </c>
      <c r="O39" s="9">
        <v>0</v>
      </c>
      <c r="P39" s="10">
        <v>0</v>
      </c>
      <c r="Q39" s="10">
        <v>0</v>
      </c>
      <c r="R39" s="20">
        <v>0</v>
      </c>
    </row>
    <row r="40" spans="1:18" s="7" customFormat="1" x14ac:dyDescent="0.25">
      <c r="A40" s="14">
        <f t="shared" si="3"/>
        <v>0</v>
      </c>
      <c r="B40" s="12" t="str">
        <f t="shared" si="4"/>
        <v>Enter a three-digit agency code in the cell above</v>
      </c>
      <c r="C40" s="13">
        <f t="shared" si="1"/>
        <v>25</v>
      </c>
      <c r="D40" s="114">
        <f t="shared" si="2"/>
        <v>0</v>
      </c>
      <c r="E40" s="19"/>
      <c r="F40" s="8"/>
      <c r="G40" s="11"/>
      <c r="H40" s="11"/>
      <c r="I40" s="132">
        <v>0</v>
      </c>
      <c r="J40" s="31">
        <v>0</v>
      </c>
      <c r="K40" s="32">
        <v>0</v>
      </c>
      <c r="L40" s="32">
        <v>0</v>
      </c>
      <c r="M40" s="133">
        <v>0</v>
      </c>
      <c r="N40" s="9">
        <v>0</v>
      </c>
      <c r="O40" s="9">
        <v>0</v>
      </c>
      <c r="P40" s="10">
        <v>0</v>
      </c>
      <c r="Q40" s="10">
        <v>0</v>
      </c>
      <c r="R40" s="20">
        <v>0</v>
      </c>
    </row>
    <row r="41" spans="1:18" s="7" customFormat="1" x14ac:dyDescent="0.25">
      <c r="A41" s="14">
        <f t="shared" si="3"/>
        <v>0</v>
      </c>
      <c r="B41" s="12" t="str">
        <f t="shared" si="4"/>
        <v>Enter a three-digit agency code in the cell above</v>
      </c>
      <c r="C41" s="13">
        <f t="shared" si="1"/>
        <v>26</v>
      </c>
      <c r="D41" s="114">
        <f t="shared" si="2"/>
        <v>0</v>
      </c>
      <c r="E41" s="19"/>
      <c r="F41" s="8"/>
      <c r="G41" s="11"/>
      <c r="H41" s="11"/>
      <c r="I41" s="132">
        <v>0</v>
      </c>
      <c r="J41" s="31">
        <v>0</v>
      </c>
      <c r="K41" s="32">
        <v>0</v>
      </c>
      <c r="L41" s="32">
        <v>0</v>
      </c>
      <c r="M41" s="133">
        <v>0</v>
      </c>
      <c r="N41" s="9">
        <v>0</v>
      </c>
      <c r="O41" s="9">
        <v>0</v>
      </c>
      <c r="P41" s="10">
        <v>0</v>
      </c>
      <c r="Q41" s="10">
        <v>0</v>
      </c>
      <c r="R41" s="20">
        <v>0</v>
      </c>
    </row>
    <row r="42" spans="1:18" s="7" customFormat="1" x14ac:dyDescent="0.25">
      <c r="A42" s="14">
        <f t="shared" si="3"/>
        <v>0</v>
      </c>
      <c r="B42" s="12" t="str">
        <f t="shared" si="4"/>
        <v>Enter a three-digit agency code in the cell above</v>
      </c>
      <c r="C42" s="13">
        <f t="shared" si="1"/>
        <v>27</v>
      </c>
      <c r="D42" s="114">
        <f t="shared" si="2"/>
        <v>0</v>
      </c>
      <c r="E42" s="19"/>
      <c r="F42" s="8"/>
      <c r="G42" s="11"/>
      <c r="H42" s="11"/>
      <c r="I42" s="132">
        <v>0</v>
      </c>
      <c r="J42" s="31">
        <v>0</v>
      </c>
      <c r="K42" s="32">
        <v>0</v>
      </c>
      <c r="L42" s="32">
        <v>0</v>
      </c>
      <c r="M42" s="133">
        <v>0</v>
      </c>
      <c r="N42" s="9">
        <v>0</v>
      </c>
      <c r="O42" s="9">
        <v>0</v>
      </c>
      <c r="P42" s="10">
        <v>0</v>
      </c>
      <c r="Q42" s="10">
        <v>0</v>
      </c>
      <c r="R42" s="20">
        <v>0</v>
      </c>
    </row>
    <row r="43" spans="1:18" s="7" customFormat="1" x14ac:dyDescent="0.25">
      <c r="A43" s="14">
        <f t="shared" si="3"/>
        <v>0</v>
      </c>
      <c r="B43" s="12" t="str">
        <f t="shared" si="4"/>
        <v>Enter a three-digit agency code in the cell above</v>
      </c>
      <c r="C43" s="13">
        <f t="shared" si="1"/>
        <v>28</v>
      </c>
      <c r="D43" s="114">
        <f t="shared" si="2"/>
        <v>0</v>
      </c>
      <c r="E43" s="19"/>
      <c r="F43" s="8"/>
      <c r="G43" s="11"/>
      <c r="H43" s="11"/>
      <c r="I43" s="132">
        <v>0</v>
      </c>
      <c r="J43" s="31">
        <v>0</v>
      </c>
      <c r="K43" s="32">
        <v>0</v>
      </c>
      <c r="L43" s="32">
        <v>0</v>
      </c>
      <c r="M43" s="133">
        <v>0</v>
      </c>
      <c r="N43" s="9">
        <v>0</v>
      </c>
      <c r="O43" s="9">
        <v>0</v>
      </c>
      <c r="P43" s="10">
        <v>0</v>
      </c>
      <c r="Q43" s="10">
        <v>0</v>
      </c>
      <c r="R43" s="20">
        <v>0</v>
      </c>
    </row>
    <row r="44" spans="1:18" s="7" customFormat="1" x14ac:dyDescent="0.25">
      <c r="A44" s="14">
        <f t="shared" si="3"/>
        <v>0</v>
      </c>
      <c r="B44" s="12" t="str">
        <f t="shared" si="4"/>
        <v>Enter a three-digit agency code in the cell above</v>
      </c>
      <c r="C44" s="13">
        <f t="shared" si="1"/>
        <v>29</v>
      </c>
      <c r="D44" s="114">
        <f t="shared" si="2"/>
        <v>0</v>
      </c>
      <c r="E44" s="19"/>
      <c r="F44" s="8"/>
      <c r="G44" s="11"/>
      <c r="H44" s="11"/>
      <c r="I44" s="132">
        <v>0</v>
      </c>
      <c r="J44" s="31">
        <v>0</v>
      </c>
      <c r="K44" s="32">
        <v>0</v>
      </c>
      <c r="L44" s="32">
        <v>0</v>
      </c>
      <c r="M44" s="133">
        <v>0</v>
      </c>
      <c r="N44" s="9">
        <v>0</v>
      </c>
      <c r="O44" s="9">
        <v>0</v>
      </c>
      <c r="P44" s="10">
        <v>0</v>
      </c>
      <c r="Q44" s="10">
        <v>0</v>
      </c>
      <c r="R44" s="20">
        <v>0</v>
      </c>
    </row>
    <row r="45" spans="1:18" s="7" customFormat="1" x14ac:dyDescent="0.25">
      <c r="A45" s="14">
        <f t="shared" si="3"/>
        <v>0</v>
      </c>
      <c r="B45" s="12" t="str">
        <f t="shared" si="4"/>
        <v>Enter a three-digit agency code in the cell above</v>
      </c>
      <c r="C45" s="13">
        <f t="shared" si="1"/>
        <v>30</v>
      </c>
      <c r="D45" s="114">
        <f t="shared" si="2"/>
        <v>0</v>
      </c>
      <c r="E45" s="19"/>
      <c r="F45" s="8"/>
      <c r="G45" s="11"/>
      <c r="H45" s="11"/>
      <c r="I45" s="132">
        <v>0</v>
      </c>
      <c r="J45" s="31">
        <v>0</v>
      </c>
      <c r="K45" s="32">
        <v>0</v>
      </c>
      <c r="L45" s="32">
        <v>0</v>
      </c>
      <c r="M45" s="133">
        <v>0</v>
      </c>
      <c r="N45" s="9">
        <v>0</v>
      </c>
      <c r="O45" s="9">
        <v>0</v>
      </c>
      <c r="P45" s="10">
        <v>0</v>
      </c>
      <c r="Q45" s="10">
        <v>0</v>
      </c>
      <c r="R45" s="20">
        <v>0</v>
      </c>
    </row>
    <row r="46" spans="1:18" s="7" customFormat="1" x14ac:dyDescent="0.25">
      <c r="A46" s="14">
        <f t="shared" si="3"/>
        <v>0</v>
      </c>
      <c r="B46" s="12" t="str">
        <f t="shared" si="4"/>
        <v>Enter a three-digit agency code in the cell above</v>
      </c>
      <c r="C46" s="13">
        <f t="shared" si="1"/>
        <v>31</v>
      </c>
      <c r="D46" s="114">
        <f t="shared" si="2"/>
        <v>0</v>
      </c>
      <c r="E46" s="19"/>
      <c r="F46" s="8"/>
      <c r="G46" s="11"/>
      <c r="H46" s="11"/>
      <c r="I46" s="132">
        <v>0</v>
      </c>
      <c r="J46" s="31">
        <v>0</v>
      </c>
      <c r="K46" s="32">
        <v>0</v>
      </c>
      <c r="L46" s="32">
        <v>0</v>
      </c>
      <c r="M46" s="133">
        <v>0</v>
      </c>
      <c r="N46" s="9">
        <v>0</v>
      </c>
      <c r="O46" s="9">
        <v>0</v>
      </c>
      <c r="P46" s="10">
        <v>0</v>
      </c>
      <c r="Q46" s="10">
        <v>0</v>
      </c>
      <c r="R46" s="20">
        <v>0</v>
      </c>
    </row>
    <row r="47" spans="1:18" s="7" customFormat="1" x14ac:dyDescent="0.25">
      <c r="A47" s="14">
        <f t="shared" si="3"/>
        <v>0</v>
      </c>
      <c r="B47" s="12" t="str">
        <f t="shared" si="4"/>
        <v>Enter a three-digit agency code in the cell above</v>
      </c>
      <c r="C47" s="13">
        <f t="shared" si="1"/>
        <v>32</v>
      </c>
      <c r="D47" s="114">
        <f t="shared" si="2"/>
        <v>0</v>
      </c>
      <c r="E47" s="19"/>
      <c r="F47" s="8"/>
      <c r="G47" s="11"/>
      <c r="H47" s="11"/>
      <c r="I47" s="132">
        <v>0</v>
      </c>
      <c r="J47" s="31">
        <v>0</v>
      </c>
      <c r="K47" s="32">
        <v>0</v>
      </c>
      <c r="L47" s="32">
        <v>0</v>
      </c>
      <c r="M47" s="133">
        <v>0</v>
      </c>
      <c r="N47" s="9">
        <v>0</v>
      </c>
      <c r="O47" s="9">
        <v>0</v>
      </c>
      <c r="P47" s="10">
        <v>0</v>
      </c>
      <c r="Q47" s="10">
        <v>0</v>
      </c>
      <c r="R47" s="20">
        <v>0</v>
      </c>
    </row>
    <row r="48" spans="1:18" s="7" customFormat="1" x14ac:dyDescent="0.25">
      <c r="A48" s="14">
        <f t="shared" si="3"/>
        <v>0</v>
      </c>
      <c r="B48" s="12" t="str">
        <f t="shared" si="4"/>
        <v>Enter a three-digit agency code in the cell above</v>
      </c>
      <c r="C48" s="13">
        <f t="shared" si="1"/>
        <v>33</v>
      </c>
      <c r="D48" s="114">
        <f t="shared" si="2"/>
        <v>0</v>
      </c>
      <c r="E48" s="19"/>
      <c r="F48" s="8"/>
      <c r="G48" s="11"/>
      <c r="H48" s="11"/>
      <c r="I48" s="132">
        <v>0</v>
      </c>
      <c r="J48" s="31">
        <v>0</v>
      </c>
      <c r="K48" s="32">
        <v>0</v>
      </c>
      <c r="L48" s="32">
        <v>0</v>
      </c>
      <c r="M48" s="133">
        <v>0</v>
      </c>
      <c r="N48" s="9">
        <v>0</v>
      </c>
      <c r="O48" s="9">
        <v>0</v>
      </c>
      <c r="P48" s="10">
        <v>0</v>
      </c>
      <c r="Q48" s="10">
        <v>0</v>
      </c>
      <c r="R48" s="20">
        <v>0</v>
      </c>
    </row>
    <row r="49" spans="1:18" s="7" customFormat="1" x14ac:dyDescent="0.25">
      <c r="A49" s="14">
        <f t="shared" si="3"/>
        <v>0</v>
      </c>
      <c r="B49" s="12" t="str">
        <f t="shared" si="4"/>
        <v>Enter a three-digit agency code in the cell above</v>
      </c>
      <c r="C49" s="13">
        <f t="shared" si="1"/>
        <v>34</v>
      </c>
      <c r="D49" s="114">
        <f t="shared" si="2"/>
        <v>0</v>
      </c>
      <c r="E49" s="19"/>
      <c r="F49" s="8"/>
      <c r="G49" s="11"/>
      <c r="H49" s="11"/>
      <c r="I49" s="132">
        <v>0</v>
      </c>
      <c r="J49" s="31">
        <v>0</v>
      </c>
      <c r="K49" s="32">
        <v>0</v>
      </c>
      <c r="L49" s="32">
        <v>0</v>
      </c>
      <c r="M49" s="133">
        <v>0</v>
      </c>
      <c r="N49" s="9">
        <v>0</v>
      </c>
      <c r="O49" s="9">
        <v>0</v>
      </c>
      <c r="P49" s="10">
        <v>0</v>
      </c>
      <c r="Q49" s="10">
        <v>0</v>
      </c>
      <c r="R49" s="20">
        <v>0</v>
      </c>
    </row>
    <row r="50" spans="1:18" s="7" customFormat="1" x14ac:dyDescent="0.25">
      <c r="A50" s="14">
        <f t="shared" si="3"/>
        <v>0</v>
      </c>
      <c r="B50" s="12" t="str">
        <f t="shared" si="4"/>
        <v>Enter a three-digit agency code in the cell above</v>
      </c>
      <c r="C50" s="13">
        <f t="shared" si="1"/>
        <v>35</v>
      </c>
      <c r="D50" s="114">
        <f t="shared" si="2"/>
        <v>0</v>
      </c>
      <c r="E50" s="19"/>
      <c r="F50" s="8"/>
      <c r="G50" s="11"/>
      <c r="H50" s="11"/>
      <c r="I50" s="132">
        <v>0</v>
      </c>
      <c r="J50" s="31">
        <v>0</v>
      </c>
      <c r="K50" s="32">
        <v>0</v>
      </c>
      <c r="L50" s="32">
        <v>0</v>
      </c>
      <c r="M50" s="133">
        <v>0</v>
      </c>
      <c r="N50" s="9">
        <v>0</v>
      </c>
      <c r="O50" s="9">
        <v>0</v>
      </c>
      <c r="P50" s="10">
        <v>0</v>
      </c>
      <c r="Q50" s="10">
        <v>0</v>
      </c>
      <c r="R50" s="20">
        <v>0</v>
      </c>
    </row>
    <row r="51" spans="1:18" s="7" customFormat="1" x14ac:dyDescent="0.25">
      <c r="A51" s="14">
        <f t="shared" si="3"/>
        <v>0</v>
      </c>
      <c r="B51" s="12" t="str">
        <f t="shared" si="4"/>
        <v>Enter a three-digit agency code in the cell above</v>
      </c>
      <c r="C51" s="13">
        <f t="shared" si="1"/>
        <v>36</v>
      </c>
      <c r="D51" s="114">
        <f t="shared" si="2"/>
        <v>0</v>
      </c>
      <c r="E51" s="19"/>
      <c r="F51" s="8"/>
      <c r="G51" s="11"/>
      <c r="H51" s="11"/>
      <c r="I51" s="132">
        <v>0</v>
      </c>
      <c r="J51" s="31">
        <v>0</v>
      </c>
      <c r="K51" s="32">
        <v>0</v>
      </c>
      <c r="L51" s="32">
        <v>0</v>
      </c>
      <c r="M51" s="133">
        <v>0</v>
      </c>
      <c r="N51" s="9">
        <v>0</v>
      </c>
      <c r="O51" s="9">
        <v>0</v>
      </c>
      <c r="P51" s="10">
        <v>0</v>
      </c>
      <c r="Q51" s="10">
        <v>0</v>
      </c>
      <c r="R51" s="20">
        <v>0</v>
      </c>
    </row>
    <row r="52" spans="1:18" s="7" customFormat="1" x14ac:dyDescent="0.25">
      <c r="A52" s="14">
        <f t="shared" si="3"/>
        <v>0</v>
      </c>
      <c r="B52" s="12" t="str">
        <f t="shared" si="4"/>
        <v>Enter a three-digit agency code in the cell above</v>
      </c>
      <c r="C52" s="13">
        <f t="shared" si="1"/>
        <v>37</v>
      </c>
      <c r="D52" s="114">
        <f t="shared" si="2"/>
        <v>0</v>
      </c>
      <c r="E52" s="19"/>
      <c r="F52" s="8"/>
      <c r="G52" s="11"/>
      <c r="H52" s="11"/>
      <c r="I52" s="132">
        <v>0</v>
      </c>
      <c r="J52" s="31">
        <v>0</v>
      </c>
      <c r="K52" s="32">
        <v>0</v>
      </c>
      <c r="L52" s="32">
        <v>0</v>
      </c>
      <c r="M52" s="133">
        <v>0</v>
      </c>
      <c r="N52" s="9">
        <v>0</v>
      </c>
      <c r="O52" s="9">
        <v>0</v>
      </c>
      <c r="P52" s="10">
        <v>0</v>
      </c>
      <c r="Q52" s="10">
        <v>0</v>
      </c>
      <c r="R52" s="20">
        <v>0</v>
      </c>
    </row>
    <row r="53" spans="1:18" s="7" customFormat="1" x14ac:dyDescent="0.25">
      <c r="A53" s="14">
        <f t="shared" si="3"/>
        <v>0</v>
      </c>
      <c r="B53" s="12" t="str">
        <f t="shared" si="4"/>
        <v>Enter a three-digit agency code in the cell above</v>
      </c>
      <c r="C53" s="13">
        <f t="shared" si="1"/>
        <v>38</v>
      </c>
      <c r="D53" s="114">
        <f t="shared" si="2"/>
        <v>0</v>
      </c>
      <c r="E53" s="19"/>
      <c r="F53" s="8"/>
      <c r="G53" s="11"/>
      <c r="H53" s="11"/>
      <c r="I53" s="132">
        <v>0</v>
      </c>
      <c r="J53" s="31">
        <v>0</v>
      </c>
      <c r="K53" s="32">
        <v>0</v>
      </c>
      <c r="L53" s="32">
        <v>0</v>
      </c>
      <c r="M53" s="133">
        <v>0</v>
      </c>
      <c r="N53" s="9">
        <v>0</v>
      </c>
      <c r="O53" s="9">
        <v>0</v>
      </c>
      <c r="P53" s="10">
        <v>0</v>
      </c>
      <c r="Q53" s="10">
        <v>0</v>
      </c>
      <c r="R53" s="20">
        <v>0</v>
      </c>
    </row>
    <row r="54" spans="1:18" s="7" customFormat="1" x14ac:dyDescent="0.25">
      <c r="A54" s="14">
        <f t="shared" si="3"/>
        <v>0</v>
      </c>
      <c r="B54" s="12" t="str">
        <f t="shared" si="4"/>
        <v>Enter a three-digit agency code in the cell above</v>
      </c>
      <c r="C54" s="13">
        <f t="shared" si="1"/>
        <v>39</v>
      </c>
      <c r="D54" s="114">
        <f t="shared" si="2"/>
        <v>0</v>
      </c>
      <c r="E54" s="19"/>
      <c r="F54" s="8"/>
      <c r="G54" s="11"/>
      <c r="H54" s="11"/>
      <c r="I54" s="132">
        <v>0</v>
      </c>
      <c r="J54" s="31">
        <v>0</v>
      </c>
      <c r="K54" s="32">
        <v>0</v>
      </c>
      <c r="L54" s="32">
        <v>0</v>
      </c>
      <c r="M54" s="133">
        <v>0</v>
      </c>
      <c r="N54" s="9">
        <v>0</v>
      </c>
      <c r="O54" s="9">
        <v>0</v>
      </c>
      <c r="P54" s="10">
        <v>0</v>
      </c>
      <c r="Q54" s="10">
        <v>0</v>
      </c>
      <c r="R54" s="20">
        <v>0</v>
      </c>
    </row>
    <row r="55" spans="1:18" s="7" customFormat="1" x14ac:dyDescent="0.25">
      <c r="A55" s="14">
        <f t="shared" si="3"/>
        <v>0</v>
      </c>
      <c r="B55" s="12" t="str">
        <f t="shared" si="4"/>
        <v>Enter a three-digit agency code in the cell above</v>
      </c>
      <c r="C55" s="13">
        <f t="shared" si="1"/>
        <v>40</v>
      </c>
      <c r="D55" s="114">
        <f t="shared" si="2"/>
        <v>0</v>
      </c>
      <c r="E55" s="19"/>
      <c r="F55" s="8"/>
      <c r="G55" s="11"/>
      <c r="H55" s="11"/>
      <c r="I55" s="132">
        <v>0</v>
      </c>
      <c r="J55" s="31">
        <v>0</v>
      </c>
      <c r="K55" s="32">
        <v>0</v>
      </c>
      <c r="L55" s="32">
        <v>0</v>
      </c>
      <c r="M55" s="133">
        <v>0</v>
      </c>
      <c r="N55" s="9">
        <v>0</v>
      </c>
      <c r="O55" s="9">
        <v>0</v>
      </c>
      <c r="P55" s="10">
        <v>0</v>
      </c>
      <c r="Q55" s="10">
        <v>0</v>
      </c>
      <c r="R55" s="20">
        <v>0</v>
      </c>
    </row>
    <row r="56" spans="1:18" s="7" customFormat="1" x14ac:dyDescent="0.25">
      <c r="A56" s="14">
        <f t="shared" si="3"/>
        <v>0</v>
      </c>
      <c r="B56" s="12" t="str">
        <f t="shared" si="4"/>
        <v>Enter a three-digit agency code in the cell above</v>
      </c>
      <c r="C56" s="13">
        <f t="shared" si="1"/>
        <v>41</v>
      </c>
      <c r="D56" s="114">
        <f t="shared" si="2"/>
        <v>0</v>
      </c>
      <c r="E56" s="19"/>
      <c r="F56" s="8"/>
      <c r="G56" s="11"/>
      <c r="H56" s="11"/>
      <c r="I56" s="132">
        <v>0</v>
      </c>
      <c r="J56" s="31">
        <v>0</v>
      </c>
      <c r="K56" s="32">
        <v>0</v>
      </c>
      <c r="L56" s="32">
        <v>0</v>
      </c>
      <c r="M56" s="133">
        <v>0</v>
      </c>
      <c r="N56" s="9">
        <v>0</v>
      </c>
      <c r="O56" s="9">
        <v>0</v>
      </c>
      <c r="P56" s="10">
        <v>0</v>
      </c>
      <c r="Q56" s="10">
        <v>0</v>
      </c>
      <c r="R56" s="20">
        <v>0</v>
      </c>
    </row>
    <row r="57" spans="1:18" s="7" customFormat="1" x14ac:dyDescent="0.25">
      <c r="A57" s="14">
        <f t="shared" si="3"/>
        <v>0</v>
      </c>
      <c r="B57" s="12" t="str">
        <f t="shared" si="4"/>
        <v>Enter a three-digit agency code in the cell above</v>
      </c>
      <c r="C57" s="13">
        <f t="shared" si="1"/>
        <v>42</v>
      </c>
      <c r="D57" s="114">
        <f t="shared" si="2"/>
        <v>0</v>
      </c>
      <c r="E57" s="19"/>
      <c r="F57" s="8"/>
      <c r="G57" s="11"/>
      <c r="H57" s="11"/>
      <c r="I57" s="132">
        <v>0</v>
      </c>
      <c r="J57" s="31">
        <v>0</v>
      </c>
      <c r="K57" s="32">
        <v>0</v>
      </c>
      <c r="L57" s="32">
        <v>0</v>
      </c>
      <c r="M57" s="133">
        <v>0</v>
      </c>
      <c r="N57" s="9">
        <v>0</v>
      </c>
      <c r="O57" s="9">
        <v>0</v>
      </c>
      <c r="P57" s="10">
        <v>0</v>
      </c>
      <c r="Q57" s="10">
        <v>0</v>
      </c>
      <c r="R57" s="20">
        <v>0</v>
      </c>
    </row>
    <row r="58" spans="1:18" s="7" customFormat="1" x14ac:dyDescent="0.25">
      <c r="A58" s="14">
        <f t="shared" si="3"/>
        <v>0</v>
      </c>
      <c r="B58" s="12" t="str">
        <f t="shared" si="4"/>
        <v>Enter a three-digit agency code in the cell above</v>
      </c>
      <c r="C58" s="13">
        <f t="shared" si="1"/>
        <v>43</v>
      </c>
      <c r="D58" s="114">
        <f t="shared" si="2"/>
        <v>0</v>
      </c>
      <c r="E58" s="19"/>
      <c r="F58" s="8"/>
      <c r="G58" s="11"/>
      <c r="H58" s="11"/>
      <c r="I58" s="132">
        <v>0</v>
      </c>
      <c r="J58" s="31">
        <v>0</v>
      </c>
      <c r="K58" s="32">
        <v>0</v>
      </c>
      <c r="L58" s="32">
        <v>0</v>
      </c>
      <c r="M58" s="133">
        <v>0</v>
      </c>
      <c r="N58" s="9">
        <v>0</v>
      </c>
      <c r="O58" s="9">
        <v>0</v>
      </c>
      <c r="P58" s="10">
        <v>0</v>
      </c>
      <c r="Q58" s="10">
        <v>0</v>
      </c>
      <c r="R58" s="20">
        <v>0</v>
      </c>
    </row>
    <row r="59" spans="1:18" s="7" customFormat="1" x14ac:dyDescent="0.25">
      <c r="A59" s="14">
        <f t="shared" si="3"/>
        <v>0</v>
      </c>
      <c r="B59" s="12" t="str">
        <f t="shared" si="4"/>
        <v>Enter a three-digit agency code in the cell above</v>
      </c>
      <c r="C59" s="13">
        <f t="shared" si="1"/>
        <v>44</v>
      </c>
      <c r="D59" s="114">
        <f t="shared" si="2"/>
        <v>0</v>
      </c>
      <c r="E59" s="19"/>
      <c r="F59" s="8"/>
      <c r="G59" s="11"/>
      <c r="H59" s="11"/>
      <c r="I59" s="132">
        <v>0</v>
      </c>
      <c r="J59" s="31">
        <v>0</v>
      </c>
      <c r="K59" s="32">
        <v>0</v>
      </c>
      <c r="L59" s="32">
        <v>0</v>
      </c>
      <c r="M59" s="133">
        <v>0</v>
      </c>
      <c r="N59" s="9">
        <v>0</v>
      </c>
      <c r="O59" s="9">
        <v>0</v>
      </c>
      <c r="P59" s="10">
        <v>0</v>
      </c>
      <c r="Q59" s="10">
        <v>0</v>
      </c>
      <c r="R59" s="20">
        <v>0</v>
      </c>
    </row>
    <row r="60" spans="1:18" s="7" customFormat="1" ht="15.75" thickBot="1" x14ac:dyDescent="0.3">
      <c r="A60" s="14">
        <f t="shared" si="3"/>
        <v>0</v>
      </c>
      <c r="B60" s="12" t="str">
        <f t="shared" si="4"/>
        <v>Enter a three-digit agency code in the cell above</v>
      </c>
      <c r="C60" s="13">
        <f t="shared" si="1"/>
        <v>45</v>
      </c>
      <c r="D60" s="114">
        <f t="shared" si="2"/>
        <v>0</v>
      </c>
      <c r="E60" s="21"/>
      <c r="F60" s="22"/>
      <c r="G60" s="23"/>
      <c r="H60" s="23"/>
      <c r="I60" s="46">
        <v>0</v>
      </c>
      <c r="J60" s="134">
        <v>0</v>
      </c>
      <c r="K60" s="135">
        <v>0</v>
      </c>
      <c r="L60" s="135">
        <v>0</v>
      </c>
      <c r="M60" s="47">
        <v>0</v>
      </c>
      <c r="N60" s="24">
        <v>0</v>
      </c>
      <c r="O60" s="24">
        <v>0</v>
      </c>
      <c r="P60" s="25">
        <v>0</v>
      </c>
      <c r="Q60" s="25">
        <v>0</v>
      </c>
      <c r="R60" s="26">
        <v>0</v>
      </c>
    </row>
    <row r="61" spans="1:18" s="7" customFormat="1" x14ac:dyDescent="0.25">
      <c r="A61" s="14">
        <f t="shared" si="3"/>
        <v>0</v>
      </c>
      <c r="B61" s="12" t="str">
        <f t="shared" si="4"/>
        <v>Enter a three-digit agency code in the cell above</v>
      </c>
      <c r="C61" s="13">
        <f t="shared" si="1"/>
        <v>46</v>
      </c>
      <c r="D61" s="15">
        <f t="shared" si="2"/>
        <v>0</v>
      </c>
      <c r="E61" s="19"/>
      <c r="F61" s="8"/>
      <c r="G61" s="11"/>
      <c r="H61" s="11"/>
      <c r="I61" s="115">
        <v>0</v>
      </c>
      <c r="J61" s="116">
        <v>0</v>
      </c>
      <c r="K61" s="117">
        <v>0</v>
      </c>
      <c r="L61" s="117">
        <v>0</v>
      </c>
      <c r="M61" s="118">
        <v>0</v>
      </c>
      <c r="N61" s="9">
        <v>0</v>
      </c>
      <c r="O61" s="9">
        <v>0</v>
      </c>
      <c r="P61" s="10">
        <v>0</v>
      </c>
      <c r="Q61" s="10">
        <v>0</v>
      </c>
      <c r="R61" s="20">
        <v>0</v>
      </c>
    </row>
    <row r="62" spans="1:18" s="7" customFormat="1" x14ac:dyDescent="0.25">
      <c r="A62" s="14">
        <f t="shared" si="3"/>
        <v>0</v>
      </c>
      <c r="B62" s="12" t="str">
        <f t="shared" si="4"/>
        <v>Enter a three-digit agency code in the cell above</v>
      </c>
      <c r="C62" s="13">
        <f t="shared" si="1"/>
        <v>47</v>
      </c>
      <c r="D62" s="15">
        <f t="shared" si="2"/>
        <v>0</v>
      </c>
      <c r="E62" s="19"/>
      <c r="F62" s="8"/>
      <c r="G62" s="11"/>
      <c r="H62" s="11"/>
      <c r="I62" s="30">
        <v>0</v>
      </c>
      <c r="J62" s="31">
        <v>0</v>
      </c>
      <c r="K62" s="32">
        <v>0</v>
      </c>
      <c r="L62" s="32">
        <v>0</v>
      </c>
      <c r="M62" s="33">
        <v>0</v>
      </c>
      <c r="N62" s="9">
        <v>0</v>
      </c>
      <c r="O62" s="9">
        <v>0</v>
      </c>
      <c r="P62" s="10">
        <v>0</v>
      </c>
      <c r="Q62" s="10">
        <v>0</v>
      </c>
      <c r="R62" s="20">
        <v>0</v>
      </c>
    </row>
    <row r="63" spans="1:18" s="7" customFormat="1" x14ac:dyDescent="0.25">
      <c r="A63" s="14">
        <f t="shared" si="3"/>
        <v>0</v>
      </c>
      <c r="B63" s="12" t="str">
        <f t="shared" si="4"/>
        <v>Enter a three-digit agency code in the cell above</v>
      </c>
      <c r="C63" s="13">
        <f t="shared" si="1"/>
        <v>48</v>
      </c>
      <c r="D63" s="15">
        <f t="shared" si="2"/>
        <v>0</v>
      </c>
      <c r="E63" s="19"/>
      <c r="F63" s="8"/>
      <c r="G63" s="11"/>
      <c r="H63" s="11"/>
      <c r="I63" s="30">
        <v>0</v>
      </c>
      <c r="J63" s="31">
        <v>0</v>
      </c>
      <c r="K63" s="32">
        <v>0</v>
      </c>
      <c r="L63" s="32">
        <v>0</v>
      </c>
      <c r="M63" s="33">
        <v>0</v>
      </c>
      <c r="N63" s="9">
        <v>0</v>
      </c>
      <c r="O63" s="9">
        <v>0</v>
      </c>
      <c r="P63" s="10">
        <v>0</v>
      </c>
      <c r="Q63" s="10">
        <v>0</v>
      </c>
      <c r="R63" s="20">
        <v>0</v>
      </c>
    </row>
    <row r="64" spans="1:18" s="7" customFormat="1" x14ac:dyDescent="0.25">
      <c r="A64" s="14">
        <f t="shared" si="3"/>
        <v>0</v>
      </c>
      <c r="B64" s="12" t="str">
        <f t="shared" si="4"/>
        <v>Enter a three-digit agency code in the cell above</v>
      </c>
      <c r="C64" s="13">
        <f t="shared" si="1"/>
        <v>49</v>
      </c>
      <c r="D64" s="15">
        <f t="shared" si="2"/>
        <v>0</v>
      </c>
      <c r="E64" s="19"/>
      <c r="F64" s="8"/>
      <c r="G64" s="11"/>
      <c r="H64" s="11"/>
      <c r="I64" s="30">
        <v>0</v>
      </c>
      <c r="J64" s="31">
        <v>0</v>
      </c>
      <c r="K64" s="32">
        <v>0</v>
      </c>
      <c r="L64" s="32">
        <v>0</v>
      </c>
      <c r="M64" s="33">
        <v>0</v>
      </c>
      <c r="N64" s="9">
        <v>0</v>
      </c>
      <c r="O64" s="9">
        <v>0</v>
      </c>
      <c r="P64" s="10">
        <v>0</v>
      </c>
      <c r="Q64" s="10">
        <v>0</v>
      </c>
      <c r="R64" s="20">
        <v>0</v>
      </c>
    </row>
    <row r="65" spans="1:18" s="7" customFormat="1" x14ac:dyDescent="0.25">
      <c r="A65" s="14">
        <f t="shared" si="3"/>
        <v>0</v>
      </c>
      <c r="B65" s="12" t="str">
        <f t="shared" si="4"/>
        <v>Enter a three-digit agency code in the cell above</v>
      </c>
      <c r="C65" s="13">
        <f t="shared" si="1"/>
        <v>50</v>
      </c>
      <c r="D65" s="15">
        <f t="shared" si="2"/>
        <v>0</v>
      </c>
      <c r="E65" s="19"/>
      <c r="F65" s="8"/>
      <c r="G65" s="11"/>
      <c r="H65" s="11"/>
      <c r="I65" s="30">
        <v>0</v>
      </c>
      <c r="J65" s="31">
        <v>0</v>
      </c>
      <c r="K65" s="32">
        <v>0</v>
      </c>
      <c r="L65" s="32">
        <v>0</v>
      </c>
      <c r="M65" s="33">
        <v>0</v>
      </c>
      <c r="N65" s="9">
        <v>0</v>
      </c>
      <c r="O65" s="9">
        <v>0</v>
      </c>
      <c r="P65" s="10">
        <v>0</v>
      </c>
      <c r="Q65" s="10">
        <v>0</v>
      </c>
      <c r="R65" s="20">
        <v>0</v>
      </c>
    </row>
  </sheetData>
  <sheetProtection password="C4F0" sheet="1" objects="1" scenarios="1" formatRows="0" deleteRows="0"/>
  <mergeCells count="1">
    <mergeCell ref="O4:R4"/>
  </mergeCells>
  <conditionalFormatting sqref="E16:R65">
    <cfRule type="expression" dxfId="5" priority="13">
      <formula>LEN($E16)&gt;0</formula>
    </cfRule>
    <cfRule type="expression" dxfId="4" priority="14">
      <formula>LEN($I16)&gt;0</formula>
    </cfRule>
    <cfRule type="expression" dxfId="3" priority="15">
      <formula>LEN($N16)&gt;0</formula>
    </cfRule>
  </conditionalFormatting>
  <conditionalFormatting sqref="I12">
    <cfRule type="cellIs" dxfId="2" priority="4" operator="lessThan">
      <formula>0</formula>
    </cfRule>
  </conditionalFormatting>
  <conditionalFormatting sqref="O4:R4">
    <cfRule type="containsText" dxfId="1" priority="1" operator="containsText" text="Plan has not been reviewed/approved by Secretary's Office">
      <formula>NOT(ISERROR(SEARCH("Plan has not been reviewed/approved by Secretary's Office",O4)))</formula>
    </cfRule>
    <cfRule type="containsText" dxfId="0" priority="2" operator="containsText" text="Secretary's Office has reviewed and approved">
      <formula>NOT(ISERROR(SEARCH("Secretary's Office has reviewed and approved",O4)))</formula>
    </cfRule>
  </conditionalFormatting>
  <dataValidations count="4">
    <dataValidation type="list" allowBlank="1" showInputMessage="1" showErrorMessage="1" sqref="G16:G65">
      <formula1>Leg_Required</formula1>
    </dataValidation>
    <dataValidation type="list" allowBlank="1" showInputMessage="1" showErrorMessage="1" sqref="H16:H65">
      <formula1>GF_Resources</formula1>
    </dataValidation>
    <dataValidation type="list" allowBlank="1" showInputMessage="1" showErrorMessage="1" sqref="F2:H2">
      <formula1>SEC_AREA</formula1>
    </dataValidation>
    <dataValidation type="list" allowBlank="1" showInputMessage="1" showErrorMessage="1" sqref="O4">
      <formula1>CabinetReview</formula1>
    </dataValidation>
  </dataValidations>
  <printOptions horizontalCentered="1"/>
  <pageMargins left="0.2" right="0.2" top="0.45" bottom="0.45" header="0.3" footer="0.3"/>
  <pageSetup scale="63" orientation="landscape"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88"/>
  <sheetViews>
    <sheetView topLeftCell="B72" workbookViewId="0">
      <selection activeCell="H80" sqref="H80"/>
    </sheetView>
  </sheetViews>
  <sheetFormatPr defaultRowHeight="15" x14ac:dyDescent="0.25"/>
  <cols>
    <col min="1" max="1" width="11.5703125" bestFit="1" customWidth="1"/>
    <col min="2" max="2" width="91.85546875" bestFit="1" customWidth="1"/>
    <col min="3" max="3" width="14.42578125" customWidth="1"/>
    <col min="4" max="5" width="16.42578125" bestFit="1" customWidth="1"/>
    <col min="6" max="6" width="18.85546875" bestFit="1" customWidth="1"/>
    <col min="7" max="7" width="14" bestFit="1" customWidth="1"/>
    <col min="8" max="8" width="24" bestFit="1" customWidth="1"/>
    <col min="9" max="9" width="15.28515625" bestFit="1" customWidth="1"/>
    <col min="10" max="10" width="24.140625" bestFit="1" customWidth="1"/>
    <col min="11" max="11" width="20.28515625" bestFit="1" customWidth="1"/>
    <col min="12" max="12" width="13.85546875" bestFit="1" customWidth="1"/>
    <col min="13" max="13" width="12.140625" bestFit="1" customWidth="1"/>
    <col min="14" max="14" width="11.85546875" bestFit="1" customWidth="1"/>
  </cols>
  <sheetData>
    <row r="1" spans="1:3" x14ac:dyDescent="0.25">
      <c r="A1" s="2" t="s">
        <v>7</v>
      </c>
    </row>
    <row r="2" spans="1:3" x14ac:dyDescent="0.25">
      <c r="A2" s="4" t="s">
        <v>5</v>
      </c>
    </row>
    <row r="3" spans="1:3" x14ac:dyDescent="0.25">
      <c r="A3" s="4" t="s">
        <v>4</v>
      </c>
    </row>
    <row r="4" spans="1:3" x14ac:dyDescent="0.25">
      <c r="A4" t="s">
        <v>177</v>
      </c>
      <c r="C4" s="4"/>
    </row>
    <row r="5" spans="1:3" x14ac:dyDescent="0.25">
      <c r="A5" t="s">
        <v>178</v>
      </c>
    </row>
    <row r="6" spans="1:3" s="4" customFormat="1" x14ac:dyDescent="0.25"/>
    <row r="7" spans="1:3" s="4" customFormat="1" x14ac:dyDescent="0.25">
      <c r="A7" s="5" t="s">
        <v>211</v>
      </c>
    </row>
    <row r="8" spans="1:3" s="4" customFormat="1" x14ac:dyDescent="0.25">
      <c r="A8" s="4" t="s">
        <v>178</v>
      </c>
    </row>
    <row r="9" spans="1:3" s="4" customFormat="1" x14ac:dyDescent="0.25">
      <c r="A9" s="4" t="s">
        <v>183</v>
      </c>
    </row>
    <row r="10" spans="1:3" s="4" customFormat="1" x14ac:dyDescent="0.25">
      <c r="A10" s="4" t="s">
        <v>181</v>
      </c>
    </row>
    <row r="11" spans="1:3" s="4" customFormat="1" x14ac:dyDescent="0.25">
      <c r="A11" s="4" t="s">
        <v>182</v>
      </c>
    </row>
    <row r="12" spans="1:3" s="4" customFormat="1" x14ac:dyDescent="0.25"/>
    <row r="13" spans="1:3" s="4" customFormat="1" x14ac:dyDescent="0.25">
      <c r="A13" s="5" t="s">
        <v>233</v>
      </c>
    </row>
    <row r="14" spans="1:3" s="4" customFormat="1" x14ac:dyDescent="0.25">
      <c r="A14" s="4" t="s">
        <v>234</v>
      </c>
    </row>
    <row r="15" spans="1:3" s="4" customFormat="1" x14ac:dyDescent="0.25">
      <c r="A15" s="4" t="s">
        <v>235</v>
      </c>
    </row>
    <row r="16" spans="1:3" s="4" customFormat="1" x14ac:dyDescent="0.25">
      <c r="A16" s="4" t="s">
        <v>236</v>
      </c>
    </row>
    <row r="17" spans="1:11" s="4" customFormat="1" x14ac:dyDescent="0.25"/>
    <row r="18" spans="1:11" s="4" customFormat="1" x14ac:dyDescent="0.25"/>
    <row r="19" spans="1:11" s="4" customFormat="1" x14ac:dyDescent="0.25"/>
    <row r="20" spans="1:11" s="4" customFormat="1" x14ac:dyDescent="0.25"/>
    <row r="21" spans="1:11" x14ac:dyDescent="0.25">
      <c r="E21" s="137"/>
    </row>
    <row r="22" spans="1:11" x14ac:dyDescent="0.25">
      <c r="A22" s="5" t="s">
        <v>231</v>
      </c>
    </row>
    <row r="23" spans="1:11" ht="7.15" customHeight="1" x14ac:dyDescent="0.25"/>
    <row r="24" spans="1:11" x14ac:dyDescent="0.25">
      <c r="A24" s="56" t="s">
        <v>175</v>
      </c>
      <c r="B24" s="56" t="s">
        <v>212</v>
      </c>
      <c r="C24" s="56" t="s">
        <v>213</v>
      </c>
      <c r="D24" s="56" t="s">
        <v>214</v>
      </c>
      <c r="E24" s="56" t="s">
        <v>215</v>
      </c>
      <c r="F24" s="56" t="s">
        <v>216</v>
      </c>
      <c r="G24" s="56" t="s">
        <v>217</v>
      </c>
      <c r="H24" s="56" t="s">
        <v>218</v>
      </c>
      <c r="I24" s="56" t="s">
        <v>219</v>
      </c>
      <c r="J24" s="56" t="s">
        <v>220</v>
      </c>
      <c r="K24" s="56" t="s">
        <v>221</v>
      </c>
    </row>
    <row r="25" spans="1:11" ht="30" x14ac:dyDescent="0.25">
      <c r="A25" s="52">
        <v>101</v>
      </c>
      <c r="B25" s="53" t="s">
        <v>21</v>
      </c>
      <c r="C25" s="53" t="s">
        <v>222</v>
      </c>
      <c r="D25" s="54">
        <v>26478419</v>
      </c>
      <c r="E25" s="54">
        <v>26478419</v>
      </c>
      <c r="F25" s="54">
        <v>0</v>
      </c>
      <c r="G25" s="55">
        <v>0.05</v>
      </c>
      <c r="H25" s="54">
        <v>0</v>
      </c>
      <c r="I25" s="54">
        <v>0</v>
      </c>
      <c r="J25" s="54">
        <v>0</v>
      </c>
      <c r="K25" s="54">
        <v>0</v>
      </c>
    </row>
    <row r="26" spans="1:11" ht="30" x14ac:dyDescent="0.25">
      <c r="A26" s="52">
        <v>100</v>
      </c>
      <c r="B26" s="53" t="s">
        <v>20</v>
      </c>
      <c r="C26" s="53" t="s">
        <v>222</v>
      </c>
      <c r="D26" s="54">
        <v>15098187</v>
      </c>
      <c r="E26" s="54">
        <v>15098187</v>
      </c>
      <c r="F26" s="54">
        <v>0</v>
      </c>
      <c r="G26" s="55">
        <v>0.05</v>
      </c>
      <c r="H26" s="54">
        <v>0</v>
      </c>
      <c r="I26" s="54">
        <v>0</v>
      </c>
      <c r="J26" s="54">
        <v>0</v>
      </c>
      <c r="K26" s="54">
        <v>0</v>
      </c>
    </row>
    <row r="27" spans="1:11" ht="30" x14ac:dyDescent="0.25">
      <c r="A27" s="52">
        <v>133</v>
      </c>
      <c r="B27" s="53" t="s">
        <v>46</v>
      </c>
      <c r="C27" s="53" t="s">
        <v>222</v>
      </c>
      <c r="D27" s="54">
        <v>11800799</v>
      </c>
      <c r="E27" s="54">
        <v>11800799</v>
      </c>
      <c r="F27" s="54">
        <v>0</v>
      </c>
      <c r="G27" s="55">
        <v>0.05</v>
      </c>
      <c r="H27" s="54">
        <v>0</v>
      </c>
      <c r="I27" s="54">
        <v>0</v>
      </c>
      <c r="J27" s="54">
        <v>0</v>
      </c>
      <c r="K27" s="54">
        <v>0</v>
      </c>
    </row>
    <row r="28" spans="1:11" ht="30" x14ac:dyDescent="0.25">
      <c r="A28" s="52">
        <v>961</v>
      </c>
      <c r="B28" s="53" t="s">
        <v>173</v>
      </c>
      <c r="C28" s="53" t="s">
        <v>222</v>
      </c>
      <c r="D28" s="54">
        <v>8212877</v>
      </c>
      <c r="E28" s="54">
        <v>8212877</v>
      </c>
      <c r="F28" s="54">
        <v>0</v>
      </c>
      <c r="G28" s="55">
        <v>0.05</v>
      </c>
      <c r="H28" s="54">
        <v>0</v>
      </c>
      <c r="I28" s="54">
        <v>0</v>
      </c>
      <c r="J28" s="54">
        <v>0</v>
      </c>
      <c r="K28" s="54">
        <v>0</v>
      </c>
    </row>
    <row r="29" spans="1:11" ht="30" x14ac:dyDescent="0.25">
      <c r="A29" s="52">
        <v>109</v>
      </c>
      <c r="B29" s="53" t="s">
        <v>28</v>
      </c>
      <c r="C29" s="53" t="s">
        <v>222</v>
      </c>
      <c r="D29" s="54">
        <v>3438734</v>
      </c>
      <c r="E29" s="54">
        <v>3438734</v>
      </c>
      <c r="F29" s="54">
        <v>0</v>
      </c>
      <c r="G29" s="55">
        <v>0.05</v>
      </c>
      <c r="H29" s="54">
        <v>0</v>
      </c>
      <c r="I29" s="54">
        <v>0</v>
      </c>
      <c r="J29" s="54">
        <v>0</v>
      </c>
      <c r="K29" s="54">
        <v>0</v>
      </c>
    </row>
    <row r="30" spans="1:11" ht="30" x14ac:dyDescent="0.25">
      <c r="A30" s="52">
        <v>107</v>
      </c>
      <c r="B30" s="53" t="s">
        <v>26</v>
      </c>
      <c r="C30" s="53" t="s">
        <v>222</v>
      </c>
      <c r="D30" s="54">
        <v>6592039</v>
      </c>
      <c r="E30" s="54">
        <v>6592039</v>
      </c>
      <c r="F30" s="54">
        <v>0</v>
      </c>
      <c r="G30" s="55">
        <v>0.05</v>
      </c>
      <c r="H30" s="54">
        <v>0</v>
      </c>
      <c r="I30" s="54">
        <v>0</v>
      </c>
      <c r="J30" s="54">
        <v>0</v>
      </c>
      <c r="K30" s="54">
        <v>0</v>
      </c>
    </row>
    <row r="31" spans="1:11" ht="30" x14ac:dyDescent="0.25">
      <c r="A31" s="52">
        <v>820</v>
      </c>
      <c r="B31" s="53" t="s">
        <v>143</v>
      </c>
      <c r="C31" s="53" t="s">
        <v>222</v>
      </c>
      <c r="D31" s="54">
        <v>218451</v>
      </c>
      <c r="E31" s="54">
        <v>218451</v>
      </c>
      <c r="F31" s="54">
        <v>0</v>
      </c>
      <c r="G31" s="55">
        <v>0.05</v>
      </c>
      <c r="H31" s="54">
        <v>0</v>
      </c>
      <c r="I31" s="54">
        <v>0</v>
      </c>
      <c r="J31" s="54">
        <v>0</v>
      </c>
      <c r="K31" s="54">
        <v>0</v>
      </c>
    </row>
    <row r="32" spans="1:11" ht="30" x14ac:dyDescent="0.25">
      <c r="A32" s="52">
        <v>837</v>
      </c>
      <c r="B32" s="53" t="s">
        <v>145</v>
      </c>
      <c r="C32" s="53" t="s">
        <v>222</v>
      </c>
      <c r="D32" s="54">
        <v>25646</v>
      </c>
      <c r="E32" s="54">
        <v>25646</v>
      </c>
      <c r="F32" s="54">
        <v>0</v>
      </c>
      <c r="G32" s="55">
        <v>0.05</v>
      </c>
      <c r="H32" s="54">
        <v>0</v>
      </c>
      <c r="I32" s="54">
        <v>0</v>
      </c>
      <c r="J32" s="54">
        <v>0</v>
      </c>
      <c r="K32" s="54">
        <v>0</v>
      </c>
    </row>
    <row r="33" spans="1:11" ht="30" x14ac:dyDescent="0.25">
      <c r="A33" s="52">
        <v>845</v>
      </c>
      <c r="B33" s="53" t="s">
        <v>151</v>
      </c>
      <c r="C33" s="53" t="s">
        <v>222</v>
      </c>
      <c r="D33" s="54">
        <v>50755</v>
      </c>
      <c r="E33" s="54">
        <v>50755</v>
      </c>
      <c r="F33" s="54">
        <v>0</v>
      </c>
      <c r="G33" s="55">
        <v>0.05</v>
      </c>
      <c r="H33" s="54">
        <v>0</v>
      </c>
      <c r="I33" s="54">
        <v>0</v>
      </c>
      <c r="J33" s="54">
        <v>0</v>
      </c>
      <c r="K33" s="54">
        <v>0</v>
      </c>
    </row>
    <row r="34" spans="1:11" ht="30" x14ac:dyDescent="0.25">
      <c r="A34" s="52">
        <v>847</v>
      </c>
      <c r="B34" s="53" t="s">
        <v>152</v>
      </c>
      <c r="C34" s="53" t="s">
        <v>222</v>
      </c>
      <c r="D34" s="54">
        <v>219738</v>
      </c>
      <c r="E34" s="54">
        <v>219738</v>
      </c>
      <c r="F34" s="54">
        <v>0</v>
      </c>
      <c r="G34" s="55">
        <v>0.05</v>
      </c>
      <c r="H34" s="54">
        <v>0</v>
      </c>
      <c r="I34" s="54">
        <v>0</v>
      </c>
      <c r="J34" s="54">
        <v>0</v>
      </c>
      <c r="K34" s="54">
        <v>0</v>
      </c>
    </row>
    <row r="35" spans="1:11" ht="30" x14ac:dyDescent="0.25">
      <c r="A35" s="52">
        <v>145</v>
      </c>
      <c r="B35" s="53" t="s">
        <v>51</v>
      </c>
      <c r="C35" s="53" t="s">
        <v>222</v>
      </c>
      <c r="D35" s="54">
        <v>87520</v>
      </c>
      <c r="E35" s="54">
        <v>87520</v>
      </c>
      <c r="F35" s="54">
        <v>0</v>
      </c>
      <c r="G35" s="55">
        <v>0.05</v>
      </c>
      <c r="H35" s="54">
        <v>0</v>
      </c>
      <c r="I35" s="54">
        <v>0</v>
      </c>
      <c r="J35" s="54">
        <v>0</v>
      </c>
      <c r="K35" s="54">
        <v>0</v>
      </c>
    </row>
    <row r="36" spans="1:11" ht="30" x14ac:dyDescent="0.25">
      <c r="A36" s="52">
        <v>971</v>
      </c>
      <c r="B36" s="53" t="s">
        <v>174</v>
      </c>
      <c r="C36" s="53" t="s">
        <v>222</v>
      </c>
      <c r="D36" s="54">
        <v>10243</v>
      </c>
      <c r="E36" s="54">
        <v>10243</v>
      </c>
      <c r="F36" s="54">
        <v>0</v>
      </c>
      <c r="G36" s="55">
        <v>0.05</v>
      </c>
      <c r="H36" s="54">
        <v>0</v>
      </c>
      <c r="I36" s="54">
        <v>0</v>
      </c>
      <c r="J36" s="54">
        <v>0</v>
      </c>
      <c r="K36" s="54">
        <v>0</v>
      </c>
    </row>
    <row r="37" spans="1:11" ht="30" x14ac:dyDescent="0.25">
      <c r="A37" s="52">
        <v>118</v>
      </c>
      <c r="B37" s="53" t="s">
        <v>37</v>
      </c>
      <c r="C37" s="53" t="s">
        <v>222</v>
      </c>
      <c r="D37" s="54">
        <v>21644</v>
      </c>
      <c r="E37" s="54">
        <v>21644</v>
      </c>
      <c r="F37" s="54">
        <v>0</v>
      </c>
      <c r="G37" s="55">
        <v>0.05</v>
      </c>
      <c r="H37" s="54">
        <v>0</v>
      </c>
      <c r="I37" s="54">
        <v>0</v>
      </c>
      <c r="J37" s="54">
        <v>0</v>
      </c>
      <c r="K37" s="54">
        <v>0</v>
      </c>
    </row>
    <row r="38" spans="1:11" ht="30" x14ac:dyDescent="0.25">
      <c r="A38" s="52">
        <v>108</v>
      </c>
      <c r="B38" s="53" t="s">
        <v>27</v>
      </c>
      <c r="C38" s="53" t="s">
        <v>222</v>
      </c>
      <c r="D38" s="54">
        <v>69580</v>
      </c>
      <c r="E38" s="54">
        <v>69580</v>
      </c>
      <c r="F38" s="54">
        <v>0</v>
      </c>
      <c r="G38" s="55">
        <v>0.05</v>
      </c>
      <c r="H38" s="54">
        <v>0</v>
      </c>
      <c r="I38" s="54">
        <v>0</v>
      </c>
      <c r="J38" s="54">
        <v>0</v>
      </c>
      <c r="K38" s="54">
        <v>0</v>
      </c>
    </row>
    <row r="39" spans="1:11" ht="30" x14ac:dyDescent="0.25">
      <c r="A39" s="52">
        <v>834</v>
      </c>
      <c r="B39" s="53" t="s">
        <v>144</v>
      </c>
      <c r="C39" s="53" t="s">
        <v>222</v>
      </c>
      <c r="D39" s="54">
        <v>203716</v>
      </c>
      <c r="E39" s="54">
        <v>203716</v>
      </c>
      <c r="F39" s="54">
        <v>0</v>
      </c>
      <c r="G39" s="55">
        <v>0.05</v>
      </c>
      <c r="H39" s="54">
        <v>0</v>
      </c>
      <c r="I39" s="54">
        <v>0</v>
      </c>
      <c r="J39" s="54">
        <v>0</v>
      </c>
      <c r="K39" s="54">
        <v>0</v>
      </c>
    </row>
    <row r="40" spans="1:11" ht="30" x14ac:dyDescent="0.25">
      <c r="A40" s="52">
        <v>840</v>
      </c>
      <c r="B40" s="53" t="s">
        <v>147</v>
      </c>
      <c r="C40" s="53" t="s">
        <v>222</v>
      </c>
      <c r="D40" s="54">
        <v>21260</v>
      </c>
      <c r="E40" s="54">
        <v>21260</v>
      </c>
      <c r="F40" s="54">
        <v>0</v>
      </c>
      <c r="G40" s="55">
        <v>0.05</v>
      </c>
      <c r="H40" s="54">
        <v>0</v>
      </c>
      <c r="I40" s="54">
        <v>0</v>
      </c>
      <c r="J40" s="54">
        <v>0</v>
      </c>
      <c r="K40" s="54">
        <v>0</v>
      </c>
    </row>
    <row r="41" spans="1:11" ht="30" x14ac:dyDescent="0.25">
      <c r="A41" s="52">
        <v>858</v>
      </c>
      <c r="B41" s="53" t="s">
        <v>154</v>
      </c>
      <c r="C41" s="53" t="s">
        <v>222</v>
      </c>
      <c r="D41" s="54">
        <v>25338</v>
      </c>
      <c r="E41" s="54">
        <v>25338</v>
      </c>
      <c r="F41" s="54">
        <v>0</v>
      </c>
      <c r="G41" s="55">
        <v>0.05</v>
      </c>
      <c r="H41" s="54">
        <v>0</v>
      </c>
      <c r="I41" s="54">
        <v>0</v>
      </c>
      <c r="J41" s="54">
        <v>0</v>
      </c>
      <c r="K41" s="54">
        <v>0</v>
      </c>
    </row>
    <row r="42" spans="1:11" ht="30" x14ac:dyDescent="0.25">
      <c r="A42" s="52">
        <v>859</v>
      </c>
      <c r="B42" s="53" t="s">
        <v>155</v>
      </c>
      <c r="C42" s="53" t="s">
        <v>222</v>
      </c>
      <c r="D42" s="54">
        <v>107386</v>
      </c>
      <c r="E42" s="54">
        <v>107386</v>
      </c>
      <c r="F42" s="54">
        <v>0</v>
      </c>
      <c r="G42" s="55">
        <v>0.05</v>
      </c>
      <c r="H42" s="54">
        <v>0</v>
      </c>
      <c r="I42" s="54">
        <v>0</v>
      </c>
      <c r="J42" s="54">
        <v>0</v>
      </c>
      <c r="K42" s="54">
        <v>0</v>
      </c>
    </row>
    <row r="43" spans="1:11" ht="30" x14ac:dyDescent="0.25">
      <c r="A43" s="52">
        <v>860</v>
      </c>
      <c r="B43" s="53" t="s">
        <v>156</v>
      </c>
      <c r="C43" s="53" t="s">
        <v>222</v>
      </c>
      <c r="D43" s="54">
        <v>6071</v>
      </c>
      <c r="E43" s="54">
        <v>6071</v>
      </c>
      <c r="F43" s="54">
        <v>0</v>
      </c>
      <c r="G43" s="55">
        <v>0.05</v>
      </c>
      <c r="H43" s="54">
        <v>0</v>
      </c>
      <c r="I43" s="54">
        <v>0</v>
      </c>
      <c r="J43" s="54">
        <v>0</v>
      </c>
      <c r="K43" s="54">
        <v>0</v>
      </c>
    </row>
    <row r="44" spans="1:11" ht="30" x14ac:dyDescent="0.25">
      <c r="A44" s="52">
        <v>862</v>
      </c>
      <c r="B44" s="53" t="s">
        <v>157</v>
      </c>
      <c r="C44" s="53" t="s">
        <v>222</v>
      </c>
      <c r="D44" s="54">
        <v>15256</v>
      </c>
      <c r="E44" s="54">
        <v>15256</v>
      </c>
      <c r="F44" s="54">
        <v>0</v>
      </c>
      <c r="G44" s="55">
        <v>0.05</v>
      </c>
      <c r="H44" s="54">
        <v>0</v>
      </c>
      <c r="I44" s="54">
        <v>0</v>
      </c>
      <c r="J44" s="54">
        <v>0</v>
      </c>
      <c r="K44" s="54">
        <v>0</v>
      </c>
    </row>
    <row r="45" spans="1:11" ht="30" x14ac:dyDescent="0.25">
      <c r="A45" s="52">
        <v>863</v>
      </c>
      <c r="B45" s="53" t="s">
        <v>158</v>
      </c>
      <c r="C45" s="53" t="s">
        <v>222</v>
      </c>
      <c r="D45" s="54">
        <v>10015</v>
      </c>
      <c r="E45" s="54">
        <v>10015</v>
      </c>
      <c r="F45" s="54">
        <v>0</v>
      </c>
      <c r="G45" s="55">
        <v>0.05</v>
      </c>
      <c r="H45" s="54">
        <v>0</v>
      </c>
      <c r="I45" s="54">
        <v>0</v>
      </c>
      <c r="J45" s="54">
        <v>0</v>
      </c>
      <c r="K45" s="54">
        <v>0</v>
      </c>
    </row>
    <row r="46" spans="1:11" ht="30" x14ac:dyDescent="0.25">
      <c r="A46" s="52">
        <v>864</v>
      </c>
      <c r="B46" s="53" t="s">
        <v>159</v>
      </c>
      <c r="C46" s="53" t="s">
        <v>222</v>
      </c>
      <c r="D46" s="54">
        <v>12155</v>
      </c>
      <c r="E46" s="54">
        <v>12155</v>
      </c>
      <c r="F46" s="54">
        <v>0</v>
      </c>
      <c r="G46" s="55">
        <v>0.05</v>
      </c>
      <c r="H46" s="54">
        <v>0</v>
      </c>
      <c r="I46" s="54">
        <v>0</v>
      </c>
      <c r="J46" s="54">
        <v>0</v>
      </c>
      <c r="K46" s="54">
        <v>0</v>
      </c>
    </row>
    <row r="47" spans="1:11" ht="30" x14ac:dyDescent="0.25">
      <c r="A47" s="52">
        <v>865</v>
      </c>
      <c r="B47" s="53" t="s">
        <v>160</v>
      </c>
      <c r="C47" s="53" t="s">
        <v>222</v>
      </c>
      <c r="D47" s="54">
        <v>10015</v>
      </c>
      <c r="E47" s="54">
        <v>10015</v>
      </c>
      <c r="F47" s="54">
        <v>0</v>
      </c>
      <c r="G47" s="55">
        <v>0.05</v>
      </c>
      <c r="H47" s="54">
        <v>0</v>
      </c>
      <c r="I47" s="54">
        <v>0</v>
      </c>
      <c r="J47" s="54">
        <v>0</v>
      </c>
      <c r="K47" s="54">
        <v>0</v>
      </c>
    </row>
    <row r="48" spans="1:11" ht="30" x14ac:dyDescent="0.25">
      <c r="A48" s="52">
        <v>867</v>
      </c>
      <c r="B48" s="53" t="s">
        <v>161</v>
      </c>
      <c r="C48" s="53" t="s">
        <v>222</v>
      </c>
      <c r="D48" s="54">
        <v>23412</v>
      </c>
      <c r="E48" s="54">
        <v>23412</v>
      </c>
      <c r="F48" s="54">
        <v>0</v>
      </c>
      <c r="G48" s="55">
        <v>0.05</v>
      </c>
      <c r="H48" s="54">
        <v>0</v>
      </c>
      <c r="I48" s="54">
        <v>0</v>
      </c>
      <c r="J48" s="54">
        <v>0</v>
      </c>
      <c r="K48" s="54">
        <v>0</v>
      </c>
    </row>
    <row r="49" spans="1:11" ht="30" x14ac:dyDescent="0.25">
      <c r="A49" s="52">
        <v>871</v>
      </c>
      <c r="B49" s="53" t="s">
        <v>162</v>
      </c>
      <c r="C49" s="53" t="s">
        <v>222</v>
      </c>
      <c r="D49" s="54">
        <v>6472</v>
      </c>
      <c r="E49" s="54">
        <v>6472</v>
      </c>
      <c r="F49" s="54">
        <v>0</v>
      </c>
      <c r="G49" s="55">
        <v>0.05</v>
      </c>
      <c r="H49" s="54">
        <v>0</v>
      </c>
      <c r="I49" s="54">
        <v>0</v>
      </c>
      <c r="J49" s="54">
        <v>0</v>
      </c>
      <c r="K49" s="54">
        <v>0</v>
      </c>
    </row>
    <row r="50" spans="1:11" ht="30" x14ac:dyDescent="0.25">
      <c r="A50" s="52">
        <v>877</v>
      </c>
      <c r="B50" s="53" t="s">
        <v>223</v>
      </c>
      <c r="C50" s="53" t="s">
        <v>222</v>
      </c>
      <c r="D50" s="54">
        <v>10560</v>
      </c>
      <c r="E50" s="54">
        <v>10560</v>
      </c>
      <c r="F50" s="54">
        <v>0</v>
      </c>
      <c r="G50" s="55">
        <v>0.05</v>
      </c>
      <c r="H50" s="54">
        <v>0</v>
      </c>
      <c r="I50" s="54">
        <v>0</v>
      </c>
      <c r="J50" s="54">
        <v>0</v>
      </c>
      <c r="K50" s="54">
        <v>0</v>
      </c>
    </row>
    <row r="51" spans="1:11" ht="30" x14ac:dyDescent="0.25">
      <c r="A51" s="52">
        <v>875</v>
      </c>
      <c r="B51" s="53" t="s">
        <v>224</v>
      </c>
      <c r="C51" s="53" t="s">
        <v>222</v>
      </c>
      <c r="D51" s="54">
        <v>28200</v>
      </c>
      <c r="E51" s="54">
        <v>28200</v>
      </c>
      <c r="F51" s="54">
        <v>0</v>
      </c>
      <c r="G51" s="55">
        <v>0.05</v>
      </c>
      <c r="H51" s="54">
        <v>0</v>
      </c>
      <c r="I51" s="54">
        <v>0</v>
      </c>
      <c r="J51" s="54">
        <v>0</v>
      </c>
      <c r="K51" s="54">
        <v>0</v>
      </c>
    </row>
    <row r="52" spans="1:11" ht="30" x14ac:dyDescent="0.25">
      <c r="A52" s="52">
        <v>876</v>
      </c>
      <c r="B52" s="53" t="s">
        <v>163</v>
      </c>
      <c r="C52" s="53" t="s">
        <v>222</v>
      </c>
      <c r="D52" s="54">
        <v>473000</v>
      </c>
      <c r="E52" s="54">
        <v>473000</v>
      </c>
      <c r="F52" s="54">
        <v>0</v>
      </c>
      <c r="G52" s="55">
        <v>0.05</v>
      </c>
      <c r="H52" s="54">
        <v>0</v>
      </c>
      <c r="I52" s="54">
        <v>0</v>
      </c>
      <c r="J52" s="54">
        <v>0</v>
      </c>
      <c r="K52" s="54">
        <v>0</v>
      </c>
    </row>
    <row r="53" spans="1:11" ht="30" x14ac:dyDescent="0.25">
      <c r="A53" s="52">
        <v>874</v>
      </c>
      <c r="B53" s="53" t="s">
        <v>225</v>
      </c>
      <c r="C53" s="53" t="s">
        <v>222</v>
      </c>
      <c r="D53" s="54">
        <v>20000</v>
      </c>
      <c r="E53" s="54">
        <v>20000</v>
      </c>
      <c r="F53" s="54">
        <v>0</v>
      </c>
      <c r="G53" s="55">
        <v>0.05</v>
      </c>
      <c r="H53" s="54">
        <v>0</v>
      </c>
      <c r="I53" s="54">
        <v>0</v>
      </c>
      <c r="J53" s="54">
        <v>0</v>
      </c>
      <c r="K53" s="54">
        <v>0</v>
      </c>
    </row>
    <row r="54" spans="1:11" ht="30" x14ac:dyDescent="0.25">
      <c r="A54" s="52">
        <v>842</v>
      </c>
      <c r="B54" s="53" t="s">
        <v>149</v>
      </c>
      <c r="C54" s="53" t="s">
        <v>222</v>
      </c>
      <c r="D54" s="54">
        <v>292204</v>
      </c>
      <c r="E54" s="54">
        <v>292204</v>
      </c>
      <c r="F54" s="54">
        <v>0</v>
      </c>
      <c r="G54" s="55">
        <v>0.05</v>
      </c>
      <c r="H54" s="54">
        <v>0</v>
      </c>
      <c r="I54" s="54">
        <v>0</v>
      </c>
      <c r="J54" s="54">
        <v>0</v>
      </c>
      <c r="K54" s="54">
        <v>0</v>
      </c>
    </row>
    <row r="55" spans="1:11" ht="30" x14ac:dyDescent="0.25">
      <c r="A55" s="52">
        <v>844</v>
      </c>
      <c r="B55" s="53" t="s">
        <v>150</v>
      </c>
      <c r="C55" s="53" t="s">
        <v>222</v>
      </c>
      <c r="D55" s="54">
        <v>764215</v>
      </c>
      <c r="E55" s="54">
        <v>764215</v>
      </c>
      <c r="F55" s="54">
        <v>0</v>
      </c>
      <c r="G55" s="55">
        <v>0.05</v>
      </c>
      <c r="H55" s="54">
        <v>0</v>
      </c>
      <c r="I55" s="54">
        <v>0</v>
      </c>
      <c r="J55" s="54">
        <v>0</v>
      </c>
      <c r="K55" s="54">
        <v>0</v>
      </c>
    </row>
    <row r="56" spans="1:11" ht="30" x14ac:dyDescent="0.25">
      <c r="A56" s="52">
        <v>839</v>
      </c>
      <c r="B56" s="53" t="s">
        <v>146</v>
      </c>
      <c r="C56" s="53" t="s">
        <v>222</v>
      </c>
      <c r="D56" s="54">
        <v>348255</v>
      </c>
      <c r="E56" s="54">
        <v>348255</v>
      </c>
      <c r="F56" s="54">
        <v>0</v>
      </c>
      <c r="G56" s="55">
        <v>0.05</v>
      </c>
      <c r="H56" s="54">
        <v>0</v>
      </c>
      <c r="I56" s="54">
        <v>0</v>
      </c>
      <c r="J56" s="54">
        <v>0</v>
      </c>
      <c r="K56" s="54">
        <v>0</v>
      </c>
    </row>
    <row r="57" spans="1:11" ht="30" x14ac:dyDescent="0.25">
      <c r="A57" s="52">
        <v>142</v>
      </c>
      <c r="B57" s="53" t="s">
        <v>50</v>
      </c>
      <c r="C57" s="53" t="s">
        <v>222</v>
      </c>
      <c r="D57" s="54">
        <v>669606</v>
      </c>
      <c r="E57" s="54">
        <v>669606</v>
      </c>
      <c r="F57" s="54">
        <v>0</v>
      </c>
      <c r="G57" s="55">
        <v>0.05</v>
      </c>
      <c r="H57" s="54">
        <v>0</v>
      </c>
      <c r="I57" s="54">
        <v>0</v>
      </c>
      <c r="J57" s="54">
        <v>0</v>
      </c>
      <c r="K57" s="54">
        <v>0</v>
      </c>
    </row>
    <row r="58" spans="1:11" ht="30" x14ac:dyDescent="0.25">
      <c r="A58" s="52">
        <v>110</v>
      </c>
      <c r="B58" s="53" t="s">
        <v>29</v>
      </c>
      <c r="C58" s="53" t="s">
        <v>222</v>
      </c>
      <c r="D58" s="54">
        <v>3974570</v>
      </c>
      <c r="E58" s="54">
        <v>3974570</v>
      </c>
      <c r="F58" s="54">
        <v>0</v>
      </c>
      <c r="G58" s="55">
        <v>0.05</v>
      </c>
      <c r="H58" s="54">
        <v>0</v>
      </c>
      <c r="I58" s="54">
        <v>0</v>
      </c>
      <c r="J58" s="54">
        <v>0</v>
      </c>
      <c r="K58" s="54">
        <v>0</v>
      </c>
    </row>
    <row r="59" spans="1:11" ht="30" x14ac:dyDescent="0.25">
      <c r="A59" s="52">
        <v>105</v>
      </c>
      <c r="B59" s="53" t="s">
        <v>25</v>
      </c>
      <c r="C59" s="53" t="s">
        <v>222</v>
      </c>
      <c r="D59" s="54">
        <v>741024</v>
      </c>
      <c r="E59" s="54">
        <v>741024</v>
      </c>
      <c r="F59" s="54">
        <v>0</v>
      </c>
      <c r="G59" s="55">
        <v>0.05</v>
      </c>
      <c r="H59" s="54">
        <v>0</v>
      </c>
      <c r="I59" s="54">
        <v>0</v>
      </c>
      <c r="J59" s="54">
        <v>0</v>
      </c>
      <c r="K59" s="54">
        <v>0</v>
      </c>
    </row>
    <row r="60" spans="1:11" ht="30" x14ac:dyDescent="0.25">
      <c r="A60" s="52">
        <v>102</v>
      </c>
      <c r="B60" s="53" t="s">
        <v>22</v>
      </c>
      <c r="C60" s="53" t="s">
        <v>222</v>
      </c>
      <c r="D60" s="54">
        <v>165715</v>
      </c>
      <c r="E60" s="54">
        <v>165715</v>
      </c>
      <c r="F60" s="54">
        <v>0</v>
      </c>
      <c r="G60" s="55">
        <v>0.05</v>
      </c>
      <c r="H60" s="54">
        <v>0</v>
      </c>
      <c r="I60" s="54">
        <v>0</v>
      </c>
      <c r="J60" s="54">
        <v>0</v>
      </c>
      <c r="K60" s="54">
        <v>0</v>
      </c>
    </row>
    <row r="61" spans="1:11" ht="30" x14ac:dyDescent="0.25">
      <c r="A61" s="52">
        <v>111</v>
      </c>
      <c r="B61" s="53" t="s">
        <v>30</v>
      </c>
      <c r="C61" s="53" t="s">
        <v>226</v>
      </c>
      <c r="D61" s="54">
        <v>37242706</v>
      </c>
      <c r="E61" s="54">
        <v>37242706</v>
      </c>
      <c r="F61" s="54">
        <v>0</v>
      </c>
      <c r="G61" s="55">
        <v>0.05</v>
      </c>
      <c r="H61" s="54">
        <v>0</v>
      </c>
      <c r="I61" s="54">
        <v>0</v>
      </c>
      <c r="J61" s="54">
        <v>0</v>
      </c>
      <c r="K61" s="54">
        <v>0</v>
      </c>
    </row>
    <row r="62" spans="1:11" ht="30" x14ac:dyDescent="0.25">
      <c r="A62" s="52">
        <v>125</v>
      </c>
      <c r="B62" s="53" t="s">
        <v>42</v>
      </c>
      <c r="C62" s="53" t="s">
        <v>226</v>
      </c>
      <c r="D62" s="54">
        <v>9569436</v>
      </c>
      <c r="E62" s="54">
        <v>9569436</v>
      </c>
      <c r="F62" s="54">
        <v>0</v>
      </c>
      <c r="G62" s="55">
        <v>0.05</v>
      </c>
      <c r="H62" s="54">
        <v>0</v>
      </c>
      <c r="I62" s="54">
        <v>0</v>
      </c>
      <c r="J62" s="54">
        <v>0</v>
      </c>
      <c r="K62" s="54">
        <v>0</v>
      </c>
    </row>
    <row r="63" spans="1:11" ht="30" x14ac:dyDescent="0.25">
      <c r="A63" s="52">
        <v>113</v>
      </c>
      <c r="B63" s="53" t="s">
        <v>32</v>
      </c>
      <c r="C63" s="53" t="s">
        <v>226</v>
      </c>
      <c r="D63" s="54">
        <v>113650476</v>
      </c>
      <c r="E63" s="54">
        <v>113650476</v>
      </c>
      <c r="F63" s="54">
        <v>0</v>
      </c>
      <c r="G63" s="55">
        <v>0.05</v>
      </c>
      <c r="H63" s="54">
        <v>0</v>
      </c>
      <c r="I63" s="54">
        <v>0</v>
      </c>
      <c r="J63" s="54">
        <v>0</v>
      </c>
      <c r="K63" s="54">
        <v>0</v>
      </c>
    </row>
    <row r="64" spans="1:11" ht="30" x14ac:dyDescent="0.25">
      <c r="A64" s="52">
        <v>114</v>
      </c>
      <c r="B64" s="53" t="s">
        <v>33</v>
      </c>
      <c r="C64" s="53" t="s">
        <v>226</v>
      </c>
      <c r="D64" s="54">
        <v>111292744</v>
      </c>
      <c r="E64" s="54">
        <v>111292744</v>
      </c>
      <c r="F64" s="54">
        <v>0</v>
      </c>
      <c r="G64" s="55">
        <v>0.05</v>
      </c>
      <c r="H64" s="54">
        <v>0</v>
      </c>
      <c r="I64" s="54">
        <v>0</v>
      </c>
      <c r="J64" s="54">
        <v>0</v>
      </c>
      <c r="K64" s="54">
        <v>0</v>
      </c>
    </row>
    <row r="65" spans="1:11" ht="30" x14ac:dyDescent="0.25">
      <c r="A65" s="52">
        <v>115</v>
      </c>
      <c r="B65" s="53" t="s">
        <v>34</v>
      </c>
      <c r="C65" s="53" t="s">
        <v>226</v>
      </c>
      <c r="D65" s="54">
        <v>95397113</v>
      </c>
      <c r="E65" s="54">
        <v>95397113</v>
      </c>
      <c r="F65" s="54">
        <v>0</v>
      </c>
      <c r="G65" s="55">
        <v>0.05</v>
      </c>
      <c r="H65" s="54">
        <v>0</v>
      </c>
      <c r="I65" s="54">
        <v>0</v>
      </c>
      <c r="J65" s="54">
        <v>0</v>
      </c>
      <c r="K65" s="54">
        <v>0</v>
      </c>
    </row>
    <row r="66" spans="1:11" ht="30" x14ac:dyDescent="0.25">
      <c r="A66" s="52">
        <v>116</v>
      </c>
      <c r="B66" s="53" t="s">
        <v>35</v>
      </c>
      <c r="C66" s="53" t="s">
        <v>226</v>
      </c>
      <c r="D66" s="54">
        <v>26294376</v>
      </c>
      <c r="E66" s="54">
        <v>26294376</v>
      </c>
      <c r="F66" s="54">
        <v>0</v>
      </c>
      <c r="G66" s="55">
        <v>0.05</v>
      </c>
      <c r="H66" s="54">
        <v>0</v>
      </c>
      <c r="I66" s="54">
        <v>0</v>
      </c>
      <c r="J66" s="54">
        <v>0</v>
      </c>
      <c r="K66" s="54">
        <v>0</v>
      </c>
    </row>
    <row r="67" spans="1:11" ht="30" x14ac:dyDescent="0.25">
      <c r="A67" s="52">
        <v>103</v>
      </c>
      <c r="B67" s="53" t="s">
        <v>23</v>
      </c>
      <c r="C67" s="53" t="s">
        <v>226</v>
      </c>
      <c r="D67" s="54">
        <v>32538067</v>
      </c>
      <c r="E67" s="54">
        <v>32538067</v>
      </c>
      <c r="F67" s="54">
        <v>0</v>
      </c>
      <c r="G67" s="55">
        <v>0.05</v>
      </c>
      <c r="H67" s="54">
        <v>0</v>
      </c>
      <c r="I67" s="54">
        <v>0</v>
      </c>
      <c r="J67" s="54">
        <v>0</v>
      </c>
      <c r="K67" s="54">
        <v>0</v>
      </c>
    </row>
    <row r="68" spans="1:11" ht="30" x14ac:dyDescent="0.25">
      <c r="A68" s="52">
        <v>112</v>
      </c>
      <c r="B68" s="53" t="s">
        <v>31</v>
      </c>
      <c r="C68" s="53" t="s">
        <v>226</v>
      </c>
      <c r="D68" s="54">
        <v>639602</v>
      </c>
      <c r="E68" s="54">
        <v>639602</v>
      </c>
      <c r="F68" s="54">
        <v>0</v>
      </c>
      <c r="G68" s="55">
        <v>0.05</v>
      </c>
      <c r="H68" s="54">
        <v>0</v>
      </c>
      <c r="I68" s="54">
        <v>0</v>
      </c>
      <c r="J68" s="54">
        <v>0</v>
      </c>
      <c r="K68" s="54">
        <v>0</v>
      </c>
    </row>
    <row r="69" spans="1:11" ht="30" x14ac:dyDescent="0.25">
      <c r="A69" s="52">
        <v>848</v>
      </c>
      <c r="B69" s="53" t="s">
        <v>153</v>
      </c>
      <c r="C69" s="53" t="s">
        <v>226</v>
      </c>
      <c r="D69" s="54">
        <v>49533747</v>
      </c>
      <c r="E69" s="54">
        <v>49533747</v>
      </c>
      <c r="F69" s="54">
        <v>0</v>
      </c>
      <c r="G69" s="55">
        <v>0.05</v>
      </c>
      <c r="H69" s="54">
        <v>0</v>
      </c>
      <c r="I69" s="54">
        <v>0</v>
      </c>
      <c r="J69" s="54">
        <v>0</v>
      </c>
      <c r="K69" s="54">
        <v>0</v>
      </c>
    </row>
    <row r="70" spans="1:11" ht="30" x14ac:dyDescent="0.25">
      <c r="A70" s="52">
        <v>160</v>
      </c>
      <c r="B70" s="53" t="s">
        <v>61</v>
      </c>
      <c r="C70" s="53" t="s">
        <v>226</v>
      </c>
      <c r="D70" s="54">
        <v>1091094</v>
      </c>
      <c r="E70" s="54">
        <v>1091094</v>
      </c>
      <c r="F70" s="54">
        <v>0</v>
      </c>
      <c r="G70" s="55">
        <v>0.05</v>
      </c>
      <c r="H70" s="54">
        <v>0</v>
      </c>
      <c r="I70" s="54">
        <v>0</v>
      </c>
      <c r="J70" s="54">
        <v>0</v>
      </c>
      <c r="K70" s="54">
        <v>0</v>
      </c>
    </row>
    <row r="71" spans="1:11" ht="30" x14ac:dyDescent="0.25">
      <c r="A71" s="52">
        <v>117</v>
      </c>
      <c r="B71" s="53" t="s">
        <v>36</v>
      </c>
      <c r="C71" s="53" t="s">
        <v>226</v>
      </c>
      <c r="D71" s="54">
        <v>4791216</v>
      </c>
      <c r="E71" s="54">
        <v>4791216</v>
      </c>
      <c r="F71" s="54">
        <v>0</v>
      </c>
      <c r="G71" s="55">
        <v>0.05</v>
      </c>
      <c r="H71" s="54">
        <v>0</v>
      </c>
      <c r="I71" s="54">
        <v>0</v>
      </c>
      <c r="J71" s="54">
        <v>0</v>
      </c>
      <c r="K71" s="54">
        <v>0</v>
      </c>
    </row>
    <row r="72" spans="1:11" ht="30" x14ac:dyDescent="0.25">
      <c r="A72" s="52">
        <v>104</v>
      </c>
      <c r="B72" s="53" t="s">
        <v>24</v>
      </c>
      <c r="C72" s="53" t="s">
        <v>226</v>
      </c>
      <c r="D72" s="54">
        <v>2470743</v>
      </c>
      <c r="E72" s="54">
        <v>2470743</v>
      </c>
      <c r="F72" s="54">
        <v>0</v>
      </c>
      <c r="G72" s="55">
        <v>0.05</v>
      </c>
      <c r="H72" s="54">
        <v>0</v>
      </c>
      <c r="I72" s="54">
        <v>0</v>
      </c>
      <c r="J72" s="54">
        <v>0</v>
      </c>
      <c r="K72" s="54">
        <v>0</v>
      </c>
    </row>
    <row r="73" spans="1:11" ht="30" x14ac:dyDescent="0.25">
      <c r="A73" s="52">
        <v>121</v>
      </c>
      <c r="B73" s="53" t="s">
        <v>39</v>
      </c>
      <c r="C73" s="53" t="s">
        <v>13</v>
      </c>
      <c r="D73" s="54">
        <v>5145962</v>
      </c>
      <c r="E73" s="54">
        <v>5145962</v>
      </c>
      <c r="F73" s="54">
        <v>0</v>
      </c>
      <c r="G73" s="55">
        <v>0.05</v>
      </c>
      <c r="H73" s="54">
        <v>0</v>
      </c>
      <c r="I73" s="54">
        <v>640662</v>
      </c>
      <c r="J73" s="54">
        <v>0</v>
      </c>
      <c r="K73" s="54">
        <v>0</v>
      </c>
    </row>
    <row r="74" spans="1:11" ht="30" x14ac:dyDescent="0.25">
      <c r="A74" s="52">
        <v>119</v>
      </c>
      <c r="B74" s="53" t="s">
        <v>38</v>
      </c>
      <c r="C74" s="53" t="s">
        <v>13</v>
      </c>
      <c r="D74" s="54">
        <v>368927</v>
      </c>
      <c r="E74" s="54">
        <v>368927</v>
      </c>
      <c r="F74" s="54">
        <v>0</v>
      </c>
      <c r="G74" s="55">
        <v>0.05</v>
      </c>
      <c r="H74" s="54">
        <v>0</v>
      </c>
      <c r="I74" s="54">
        <v>100000</v>
      </c>
      <c r="J74" s="54">
        <v>0</v>
      </c>
      <c r="K74" s="54">
        <v>0</v>
      </c>
    </row>
    <row r="75" spans="1:11" ht="30" x14ac:dyDescent="0.25">
      <c r="A75" s="52">
        <v>141</v>
      </c>
      <c r="B75" s="53" t="s">
        <v>49</v>
      </c>
      <c r="C75" s="53" t="s">
        <v>13</v>
      </c>
      <c r="D75" s="54">
        <v>22827749</v>
      </c>
      <c r="E75" s="54">
        <v>22827749</v>
      </c>
      <c r="F75" s="54">
        <v>0</v>
      </c>
      <c r="G75" s="55">
        <v>0.05</v>
      </c>
      <c r="H75" s="54">
        <v>0</v>
      </c>
      <c r="I75" s="54">
        <v>0</v>
      </c>
      <c r="J75" s="54">
        <v>0</v>
      </c>
      <c r="K75" s="54">
        <v>0</v>
      </c>
    </row>
    <row r="76" spans="1:11" ht="30" x14ac:dyDescent="0.25">
      <c r="A76" s="52">
        <v>166</v>
      </c>
      <c r="B76" s="53" t="s">
        <v>65</v>
      </c>
      <c r="C76" s="53" t="s">
        <v>13</v>
      </c>
      <c r="D76" s="54">
        <v>2071820</v>
      </c>
      <c r="E76" s="54">
        <v>2071820</v>
      </c>
      <c r="F76" s="54">
        <v>0</v>
      </c>
      <c r="G76" s="55">
        <v>0.05</v>
      </c>
      <c r="H76" s="54">
        <v>0</v>
      </c>
      <c r="I76" s="54">
        <v>125000</v>
      </c>
      <c r="J76" s="54">
        <v>0</v>
      </c>
      <c r="K76" s="54">
        <v>0</v>
      </c>
    </row>
    <row r="77" spans="1:11" ht="30" x14ac:dyDescent="0.25">
      <c r="A77" s="52">
        <v>147</v>
      </c>
      <c r="B77" s="53" t="s">
        <v>53</v>
      </c>
      <c r="C77" s="53" t="s">
        <v>13</v>
      </c>
      <c r="D77" s="54">
        <v>4600806</v>
      </c>
      <c r="E77" s="54">
        <v>0</v>
      </c>
      <c r="F77" s="54">
        <v>4600806</v>
      </c>
      <c r="G77" s="55">
        <v>0.05</v>
      </c>
      <c r="H77" s="54">
        <v>-230040</v>
      </c>
      <c r="I77" s="54">
        <v>460000</v>
      </c>
      <c r="J77" s="54">
        <v>230040</v>
      </c>
      <c r="K77" s="54">
        <v>0</v>
      </c>
    </row>
    <row r="78" spans="1:11" ht="30" x14ac:dyDescent="0.25">
      <c r="A78" s="52">
        <v>921</v>
      </c>
      <c r="B78" s="53" t="s">
        <v>165</v>
      </c>
      <c r="C78" s="53" t="s">
        <v>13</v>
      </c>
      <c r="D78" s="54">
        <v>190938</v>
      </c>
      <c r="E78" s="54">
        <v>190938</v>
      </c>
      <c r="F78" s="54">
        <v>0</v>
      </c>
      <c r="G78" s="55">
        <v>0.05</v>
      </c>
      <c r="H78" s="54">
        <v>0</v>
      </c>
      <c r="I78" s="54">
        <v>0</v>
      </c>
      <c r="J78" s="54">
        <v>0</v>
      </c>
      <c r="K78" s="54">
        <v>0</v>
      </c>
    </row>
    <row r="79" spans="1:11" ht="30" x14ac:dyDescent="0.25">
      <c r="A79" s="52">
        <v>180</v>
      </c>
      <c r="B79" s="53" t="s">
        <v>67</v>
      </c>
      <c r="C79" s="53" t="s">
        <v>8</v>
      </c>
      <c r="D79" s="54">
        <v>1281613</v>
      </c>
      <c r="E79" s="54">
        <v>1281613</v>
      </c>
      <c r="F79" s="54">
        <v>0</v>
      </c>
      <c r="G79" s="55">
        <v>0.05</v>
      </c>
      <c r="H79" s="54">
        <v>0</v>
      </c>
      <c r="I79" s="54">
        <v>185000</v>
      </c>
      <c r="J79" s="54">
        <v>0</v>
      </c>
      <c r="K79" s="54">
        <v>0</v>
      </c>
    </row>
    <row r="80" spans="1:11" x14ac:dyDescent="0.25">
      <c r="A80" s="52">
        <v>157</v>
      </c>
      <c r="B80" s="53" t="s">
        <v>59</v>
      </c>
      <c r="C80" s="53" t="s">
        <v>8</v>
      </c>
      <c r="D80" s="54">
        <v>673369882</v>
      </c>
      <c r="E80" s="54">
        <v>670837704</v>
      </c>
      <c r="F80" s="54">
        <v>2532178</v>
      </c>
      <c r="G80" s="55">
        <v>0.05</v>
      </c>
      <c r="H80" s="54">
        <v>-126609</v>
      </c>
      <c r="I80" s="54">
        <v>330000</v>
      </c>
      <c r="J80" s="54">
        <v>126609</v>
      </c>
      <c r="K80" s="54">
        <v>0</v>
      </c>
    </row>
    <row r="81" spans="1:11" ht="30" x14ac:dyDescent="0.25">
      <c r="A81" s="52">
        <v>194</v>
      </c>
      <c r="B81" s="53" t="s">
        <v>78</v>
      </c>
      <c r="C81" s="53" t="s">
        <v>8</v>
      </c>
      <c r="D81" s="54">
        <v>20787910</v>
      </c>
      <c r="E81" s="54">
        <v>0</v>
      </c>
      <c r="F81" s="54">
        <v>20787910</v>
      </c>
      <c r="G81" s="55">
        <v>0.05</v>
      </c>
      <c r="H81" s="54">
        <v>-1039395</v>
      </c>
      <c r="I81" s="54">
        <v>0</v>
      </c>
      <c r="J81" s="54">
        <v>0</v>
      </c>
      <c r="K81" s="54">
        <v>-1039395</v>
      </c>
    </row>
    <row r="82" spans="1:11" ht="30" x14ac:dyDescent="0.25">
      <c r="A82" s="52">
        <v>129</v>
      </c>
      <c r="B82" s="53" t="s">
        <v>44</v>
      </c>
      <c r="C82" s="53" t="s">
        <v>8</v>
      </c>
      <c r="D82" s="54">
        <v>6915977</v>
      </c>
      <c r="E82" s="54">
        <v>590353</v>
      </c>
      <c r="F82" s="54">
        <v>6325624</v>
      </c>
      <c r="G82" s="55">
        <v>0.05</v>
      </c>
      <c r="H82" s="54">
        <v>-316281</v>
      </c>
      <c r="I82" s="54">
        <v>325000</v>
      </c>
      <c r="J82" s="54">
        <v>316281</v>
      </c>
      <c r="K82" s="54">
        <v>0</v>
      </c>
    </row>
    <row r="83" spans="1:11" ht="30" x14ac:dyDescent="0.25">
      <c r="A83" s="52">
        <v>132</v>
      </c>
      <c r="B83" s="53" t="s">
        <v>45</v>
      </c>
      <c r="C83" s="53" t="s">
        <v>8</v>
      </c>
      <c r="D83" s="54">
        <v>9412686</v>
      </c>
      <c r="E83" s="54">
        <v>6222497</v>
      </c>
      <c r="F83" s="54">
        <v>3190189</v>
      </c>
      <c r="G83" s="55">
        <v>0.05</v>
      </c>
      <c r="H83" s="54">
        <v>-159509</v>
      </c>
      <c r="I83" s="54">
        <v>50000</v>
      </c>
      <c r="J83" s="54">
        <v>50000</v>
      </c>
      <c r="K83" s="54">
        <v>-109509</v>
      </c>
    </row>
    <row r="84" spans="1:11" ht="30" x14ac:dyDescent="0.25">
      <c r="A84" s="52">
        <v>193</v>
      </c>
      <c r="B84" s="53" t="s">
        <v>77</v>
      </c>
      <c r="C84" s="53" t="s">
        <v>9</v>
      </c>
      <c r="D84" s="54">
        <v>381457</v>
      </c>
      <c r="E84" s="54">
        <v>381457</v>
      </c>
      <c r="F84" s="54">
        <v>0</v>
      </c>
      <c r="G84" s="55">
        <v>0.05</v>
      </c>
      <c r="H84" s="54">
        <v>0</v>
      </c>
      <c r="I84" s="54">
        <v>7000</v>
      </c>
      <c r="J84" s="54">
        <v>0</v>
      </c>
      <c r="K84" s="54">
        <v>0</v>
      </c>
    </row>
    <row r="85" spans="1:11" ht="30" x14ac:dyDescent="0.25">
      <c r="A85" s="52">
        <v>301</v>
      </c>
      <c r="B85" s="53" t="s">
        <v>112</v>
      </c>
      <c r="C85" s="53" t="s">
        <v>9</v>
      </c>
      <c r="D85" s="54">
        <v>38276487</v>
      </c>
      <c r="E85" s="54">
        <v>0</v>
      </c>
      <c r="F85" s="54">
        <v>38276487</v>
      </c>
      <c r="G85" s="55">
        <v>0.05</v>
      </c>
      <c r="H85" s="54">
        <v>-1913823</v>
      </c>
      <c r="I85" s="54">
        <v>75000</v>
      </c>
      <c r="J85" s="54">
        <v>75000</v>
      </c>
      <c r="K85" s="54">
        <v>-1838823</v>
      </c>
    </row>
    <row r="86" spans="1:11" ht="30" x14ac:dyDescent="0.25">
      <c r="A86" s="52">
        <v>411</v>
      </c>
      <c r="B86" s="53" t="s">
        <v>121</v>
      </c>
      <c r="C86" s="53" t="s">
        <v>9</v>
      </c>
      <c r="D86" s="54">
        <v>17969536</v>
      </c>
      <c r="E86" s="54">
        <v>1470685</v>
      </c>
      <c r="F86" s="54">
        <v>16498851</v>
      </c>
      <c r="G86" s="55">
        <v>0.05</v>
      </c>
      <c r="H86" s="54">
        <v>-824943</v>
      </c>
      <c r="I86" s="54">
        <v>105392</v>
      </c>
      <c r="J86" s="54">
        <v>105392</v>
      </c>
      <c r="K86" s="54">
        <v>-719551</v>
      </c>
    </row>
    <row r="87" spans="1:11" ht="30" x14ac:dyDescent="0.25">
      <c r="A87" s="52">
        <v>192</v>
      </c>
      <c r="B87" s="53" t="s">
        <v>76</v>
      </c>
      <c r="C87" s="53" t="s">
        <v>11</v>
      </c>
      <c r="D87" s="54">
        <v>803632</v>
      </c>
      <c r="E87" s="54">
        <v>803632</v>
      </c>
      <c r="F87" s="54">
        <v>0</v>
      </c>
      <c r="G87" s="55">
        <v>0.05</v>
      </c>
      <c r="H87" s="54">
        <v>0</v>
      </c>
      <c r="I87" s="54">
        <v>125000</v>
      </c>
      <c r="J87" s="54">
        <v>0</v>
      </c>
      <c r="K87" s="54">
        <v>0</v>
      </c>
    </row>
    <row r="88" spans="1:11" ht="30" x14ac:dyDescent="0.25">
      <c r="A88" s="52">
        <v>312</v>
      </c>
      <c r="B88" s="53" t="s">
        <v>114</v>
      </c>
      <c r="C88" s="53" t="s">
        <v>11</v>
      </c>
      <c r="D88" s="54">
        <v>63834360</v>
      </c>
      <c r="E88" s="54">
        <v>63834360</v>
      </c>
      <c r="F88" s="54">
        <v>0</v>
      </c>
      <c r="G88" s="55">
        <v>0.05</v>
      </c>
      <c r="H88" s="54">
        <v>0</v>
      </c>
      <c r="I88" s="54">
        <v>0</v>
      </c>
      <c r="J88" s="54">
        <v>0</v>
      </c>
      <c r="K88" s="54">
        <v>0</v>
      </c>
    </row>
    <row r="89" spans="1:11" ht="30" x14ac:dyDescent="0.25">
      <c r="A89" s="52">
        <v>165</v>
      </c>
      <c r="B89" s="53" t="s">
        <v>64</v>
      </c>
      <c r="C89" s="53" t="s">
        <v>11</v>
      </c>
      <c r="D89" s="54">
        <v>57742823</v>
      </c>
      <c r="E89" s="54">
        <v>6357400</v>
      </c>
      <c r="F89" s="54">
        <v>51385423</v>
      </c>
      <c r="G89" s="55">
        <v>0.05</v>
      </c>
      <c r="H89" s="54">
        <v>-2569271</v>
      </c>
      <c r="I89" s="54">
        <v>0</v>
      </c>
      <c r="J89" s="54">
        <v>0</v>
      </c>
      <c r="K89" s="54">
        <v>-2569271</v>
      </c>
    </row>
    <row r="90" spans="1:11" ht="30" x14ac:dyDescent="0.25">
      <c r="A90" s="52">
        <v>181</v>
      </c>
      <c r="B90" s="53" t="s">
        <v>68</v>
      </c>
      <c r="C90" s="53" t="s">
        <v>11</v>
      </c>
      <c r="D90" s="54">
        <v>9166753</v>
      </c>
      <c r="E90" s="54">
        <v>3540255</v>
      </c>
      <c r="F90" s="54">
        <v>5626498</v>
      </c>
      <c r="G90" s="55">
        <v>0.05</v>
      </c>
      <c r="H90" s="54">
        <v>-281325</v>
      </c>
      <c r="I90" s="54">
        <v>50000</v>
      </c>
      <c r="J90" s="54">
        <v>50000</v>
      </c>
      <c r="K90" s="54">
        <v>-231325</v>
      </c>
    </row>
    <row r="91" spans="1:11" ht="30" x14ac:dyDescent="0.25">
      <c r="A91" s="52">
        <v>409</v>
      </c>
      <c r="B91" s="53" t="s">
        <v>120</v>
      </c>
      <c r="C91" s="53" t="s">
        <v>11</v>
      </c>
      <c r="D91" s="54">
        <v>13203485</v>
      </c>
      <c r="E91" s="54">
        <v>6882098</v>
      </c>
      <c r="F91" s="54">
        <v>6321387</v>
      </c>
      <c r="G91" s="55">
        <v>0.05</v>
      </c>
      <c r="H91" s="54">
        <v>-316070</v>
      </c>
      <c r="I91" s="54">
        <v>99961</v>
      </c>
      <c r="J91" s="54">
        <v>99961</v>
      </c>
      <c r="K91" s="54">
        <v>-216109</v>
      </c>
    </row>
    <row r="92" spans="1:11" ht="30" x14ac:dyDescent="0.25">
      <c r="A92" s="52">
        <v>350</v>
      </c>
      <c r="B92" s="53" t="s">
        <v>116</v>
      </c>
      <c r="C92" s="53" t="s">
        <v>11</v>
      </c>
      <c r="D92" s="54">
        <v>5166421</v>
      </c>
      <c r="E92" s="54">
        <v>0</v>
      </c>
      <c r="F92" s="54">
        <v>5166421</v>
      </c>
      <c r="G92" s="55">
        <v>0.05</v>
      </c>
      <c r="H92" s="54">
        <v>-258321</v>
      </c>
      <c r="I92" s="54">
        <v>49612</v>
      </c>
      <c r="J92" s="54">
        <v>49612</v>
      </c>
      <c r="K92" s="54">
        <v>-208709</v>
      </c>
    </row>
    <row r="93" spans="1:11" ht="30" x14ac:dyDescent="0.25">
      <c r="A93" s="52">
        <v>360</v>
      </c>
      <c r="B93" s="53" t="s">
        <v>117</v>
      </c>
      <c r="C93" s="53" t="s">
        <v>11</v>
      </c>
      <c r="D93" s="54">
        <v>5298368</v>
      </c>
      <c r="E93" s="54">
        <v>983960</v>
      </c>
      <c r="F93" s="54">
        <v>4314408</v>
      </c>
      <c r="G93" s="55">
        <v>0.05</v>
      </c>
      <c r="H93" s="54">
        <v>-215720</v>
      </c>
      <c r="I93" s="54">
        <v>0</v>
      </c>
      <c r="J93" s="54">
        <v>0</v>
      </c>
      <c r="K93" s="54">
        <v>-215720</v>
      </c>
    </row>
    <row r="94" spans="1:11" ht="30" x14ac:dyDescent="0.25">
      <c r="A94" s="52">
        <v>310</v>
      </c>
      <c r="B94" s="53" t="s">
        <v>113</v>
      </c>
      <c r="C94" s="53" t="s">
        <v>11</v>
      </c>
      <c r="D94" s="54">
        <v>26851544</v>
      </c>
      <c r="E94" s="54">
        <v>0</v>
      </c>
      <c r="F94" s="54">
        <v>26851544</v>
      </c>
      <c r="G94" s="55">
        <v>0.05</v>
      </c>
      <c r="H94" s="54">
        <v>-1342577</v>
      </c>
      <c r="I94" s="54">
        <v>0</v>
      </c>
      <c r="J94" s="54">
        <v>0</v>
      </c>
      <c r="K94" s="54">
        <v>-1342577</v>
      </c>
    </row>
    <row r="95" spans="1:11" ht="30" x14ac:dyDescent="0.25">
      <c r="A95" s="52">
        <v>320</v>
      </c>
      <c r="B95" s="53" t="s">
        <v>115</v>
      </c>
      <c r="C95" s="53" t="s">
        <v>11</v>
      </c>
      <c r="D95" s="54">
        <v>21746335</v>
      </c>
      <c r="E95" s="54">
        <v>950000</v>
      </c>
      <c r="F95" s="54">
        <v>20796335</v>
      </c>
      <c r="G95" s="55">
        <v>0.05</v>
      </c>
      <c r="H95" s="54">
        <v>-1039817</v>
      </c>
      <c r="I95" s="54">
        <v>0</v>
      </c>
      <c r="J95" s="54">
        <v>0</v>
      </c>
      <c r="K95" s="54">
        <v>-1039817</v>
      </c>
    </row>
    <row r="96" spans="1:11" x14ac:dyDescent="0.25">
      <c r="A96" s="52">
        <v>185</v>
      </c>
      <c r="B96" s="53" t="s">
        <v>71</v>
      </c>
      <c r="C96" s="53" t="s">
        <v>12</v>
      </c>
      <c r="D96" s="54">
        <v>674735</v>
      </c>
      <c r="E96" s="54">
        <v>674735</v>
      </c>
      <c r="F96" s="54">
        <v>0</v>
      </c>
      <c r="G96" s="55">
        <v>0.05</v>
      </c>
      <c r="H96" s="54">
        <v>0</v>
      </c>
      <c r="I96" s="54">
        <v>0</v>
      </c>
      <c r="J96" s="54">
        <v>0</v>
      </c>
      <c r="K96" s="54">
        <v>0</v>
      </c>
    </row>
    <row r="97" spans="1:11" x14ac:dyDescent="0.25">
      <c r="A97" s="52">
        <v>201</v>
      </c>
      <c r="B97" s="53" t="s">
        <v>82</v>
      </c>
      <c r="C97" s="53" t="s">
        <v>12</v>
      </c>
      <c r="D97" s="54">
        <v>61083151</v>
      </c>
      <c r="E97" s="54">
        <v>29512678</v>
      </c>
      <c r="F97" s="54">
        <v>31570473</v>
      </c>
      <c r="G97" s="55">
        <v>0.05</v>
      </c>
      <c r="H97" s="54">
        <v>-1578524</v>
      </c>
      <c r="I97" s="54">
        <v>791028</v>
      </c>
      <c r="J97" s="54">
        <v>791028</v>
      </c>
      <c r="K97" s="54">
        <v>-787496</v>
      </c>
    </row>
    <row r="98" spans="1:11" x14ac:dyDescent="0.25">
      <c r="A98" s="52">
        <v>197</v>
      </c>
      <c r="B98" s="53" t="s">
        <v>79</v>
      </c>
      <c r="C98" s="53" t="s">
        <v>12</v>
      </c>
      <c r="D98" s="54">
        <v>5838890723</v>
      </c>
      <c r="E98" s="54">
        <v>5838890723</v>
      </c>
      <c r="F98" s="54">
        <v>0</v>
      </c>
      <c r="G98" s="55">
        <v>0.05</v>
      </c>
      <c r="H98" s="54">
        <v>0</v>
      </c>
      <c r="I98" s="54">
        <v>0</v>
      </c>
      <c r="J98" s="54">
        <v>0</v>
      </c>
      <c r="K98" s="54">
        <v>0</v>
      </c>
    </row>
    <row r="99" spans="1:11" x14ac:dyDescent="0.25">
      <c r="A99" s="52">
        <v>218</v>
      </c>
      <c r="B99" s="53" t="s">
        <v>95</v>
      </c>
      <c r="C99" s="53" t="s">
        <v>12</v>
      </c>
      <c r="D99" s="54">
        <v>10625692</v>
      </c>
      <c r="E99" s="54">
        <v>10625692</v>
      </c>
      <c r="F99" s="54">
        <v>0</v>
      </c>
      <c r="G99" s="55">
        <v>0.05</v>
      </c>
      <c r="H99" s="54">
        <v>0</v>
      </c>
      <c r="I99" s="54">
        <v>729817</v>
      </c>
      <c r="J99" s="54">
        <v>0</v>
      </c>
      <c r="K99" s="54">
        <v>0</v>
      </c>
    </row>
    <row r="100" spans="1:11" x14ac:dyDescent="0.25">
      <c r="A100" s="52">
        <v>245</v>
      </c>
      <c r="B100" s="53" t="s">
        <v>104</v>
      </c>
      <c r="C100" s="53" t="s">
        <v>12</v>
      </c>
      <c r="D100" s="54">
        <v>91646279</v>
      </c>
      <c r="E100" s="54">
        <v>77127665</v>
      </c>
      <c r="F100" s="54">
        <v>14518614</v>
      </c>
      <c r="G100" s="55">
        <v>0.05</v>
      </c>
      <c r="H100" s="54">
        <v>-725931</v>
      </c>
      <c r="I100" s="54">
        <v>102725</v>
      </c>
      <c r="J100" s="54">
        <v>102725</v>
      </c>
      <c r="K100" s="54">
        <v>-623206</v>
      </c>
    </row>
    <row r="101" spans="1:11" x14ac:dyDescent="0.25">
      <c r="A101" s="52">
        <v>242</v>
      </c>
      <c r="B101" s="53" t="s">
        <v>103</v>
      </c>
      <c r="C101" s="53" t="s">
        <v>12</v>
      </c>
      <c r="D101" s="54">
        <v>32931208</v>
      </c>
      <c r="E101" s="54">
        <v>32931208</v>
      </c>
      <c r="F101" s="54">
        <v>0</v>
      </c>
      <c r="G101" s="55">
        <v>0.05</v>
      </c>
      <c r="H101" s="54">
        <v>0</v>
      </c>
      <c r="I101" s="54">
        <v>0</v>
      </c>
      <c r="J101" s="54">
        <v>0</v>
      </c>
      <c r="K101" s="54">
        <v>0</v>
      </c>
    </row>
    <row r="102" spans="1:11" x14ac:dyDescent="0.25">
      <c r="A102" s="52">
        <v>204</v>
      </c>
      <c r="B102" s="53" t="s">
        <v>85</v>
      </c>
      <c r="C102" s="53" t="s">
        <v>12</v>
      </c>
      <c r="D102" s="54">
        <v>47965773</v>
      </c>
      <c r="E102" s="54">
        <v>47965773</v>
      </c>
      <c r="F102" s="54">
        <v>0</v>
      </c>
      <c r="G102" s="55">
        <v>0.05</v>
      </c>
      <c r="H102" s="54">
        <v>0</v>
      </c>
      <c r="I102" s="54">
        <v>0</v>
      </c>
      <c r="J102" s="54">
        <v>0</v>
      </c>
      <c r="K102" s="54">
        <v>0</v>
      </c>
    </row>
    <row r="103" spans="1:11" x14ac:dyDescent="0.25">
      <c r="A103" s="52">
        <v>241</v>
      </c>
      <c r="B103" s="53" t="s">
        <v>102</v>
      </c>
      <c r="C103" s="53" t="s">
        <v>12</v>
      </c>
      <c r="D103" s="54">
        <v>7071258</v>
      </c>
      <c r="E103" s="54">
        <v>7071258</v>
      </c>
      <c r="F103" s="54">
        <v>0</v>
      </c>
      <c r="G103" s="55">
        <v>0.05</v>
      </c>
      <c r="H103" s="54">
        <v>0</v>
      </c>
      <c r="I103" s="54">
        <v>0</v>
      </c>
      <c r="J103" s="54">
        <v>0</v>
      </c>
      <c r="K103" s="54">
        <v>0</v>
      </c>
    </row>
    <row r="104" spans="1:11" x14ac:dyDescent="0.25">
      <c r="A104" s="52">
        <v>268</v>
      </c>
      <c r="B104" s="53" t="s">
        <v>110</v>
      </c>
      <c r="C104" s="53" t="s">
        <v>12</v>
      </c>
      <c r="D104" s="54">
        <v>20975110</v>
      </c>
      <c r="E104" s="54">
        <v>20975110</v>
      </c>
      <c r="F104" s="54">
        <v>0</v>
      </c>
      <c r="G104" s="55">
        <v>0.05</v>
      </c>
      <c r="H104" s="54">
        <v>0</v>
      </c>
      <c r="I104" s="54">
        <v>0</v>
      </c>
      <c r="J104" s="54">
        <v>0</v>
      </c>
      <c r="K104" s="54">
        <v>0</v>
      </c>
    </row>
    <row r="105" spans="1:11" x14ac:dyDescent="0.25">
      <c r="A105" s="52">
        <v>247</v>
      </c>
      <c r="B105" s="53" t="s">
        <v>106</v>
      </c>
      <c r="C105" s="53" t="s">
        <v>12</v>
      </c>
      <c r="D105" s="54">
        <v>158712756</v>
      </c>
      <c r="E105" s="54">
        <v>158712756</v>
      </c>
      <c r="F105" s="54">
        <v>0</v>
      </c>
      <c r="G105" s="55">
        <v>0.05</v>
      </c>
      <c r="H105" s="54">
        <v>0</v>
      </c>
      <c r="I105" s="54">
        <v>0</v>
      </c>
      <c r="J105" s="54">
        <v>0</v>
      </c>
      <c r="K105" s="54">
        <v>0</v>
      </c>
    </row>
    <row r="106" spans="1:11" x14ac:dyDescent="0.25">
      <c r="A106" s="52">
        <v>216</v>
      </c>
      <c r="B106" s="53" t="s">
        <v>93</v>
      </c>
      <c r="C106" s="53" t="s">
        <v>12</v>
      </c>
      <c r="D106" s="54">
        <v>90304846</v>
      </c>
      <c r="E106" s="54">
        <v>90304846</v>
      </c>
      <c r="F106" s="54">
        <v>0</v>
      </c>
      <c r="G106" s="55">
        <v>0.05</v>
      </c>
      <c r="H106" s="54">
        <v>0</v>
      </c>
      <c r="I106" s="54">
        <v>0</v>
      </c>
      <c r="J106" s="54">
        <v>0</v>
      </c>
      <c r="K106" s="54">
        <v>0</v>
      </c>
    </row>
    <row r="107" spans="1:11" x14ac:dyDescent="0.25">
      <c r="A107" s="52">
        <v>214</v>
      </c>
      <c r="B107" s="53" t="s">
        <v>91</v>
      </c>
      <c r="C107" s="53" t="s">
        <v>12</v>
      </c>
      <c r="D107" s="54">
        <v>31882633</v>
      </c>
      <c r="E107" s="54">
        <v>31882633</v>
      </c>
      <c r="F107" s="54">
        <v>0</v>
      </c>
      <c r="G107" s="55">
        <v>0.05</v>
      </c>
      <c r="H107" s="54">
        <v>0</v>
      </c>
      <c r="I107" s="54">
        <v>0</v>
      </c>
      <c r="J107" s="54">
        <v>0</v>
      </c>
      <c r="K107" s="54">
        <v>0</v>
      </c>
    </row>
    <row r="108" spans="1:11" x14ac:dyDescent="0.25">
      <c r="A108" s="52">
        <v>213</v>
      </c>
      <c r="B108" s="53" t="s">
        <v>90</v>
      </c>
      <c r="C108" s="53" t="s">
        <v>12</v>
      </c>
      <c r="D108" s="54">
        <v>56740410</v>
      </c>
      <c r="E108" s="54">
        <v>56740410</v>
      </c>
      <c r="F108" s="54">
        <v>0</v>
      </c>
      <c r="G108" s="55">
        <v>0.05</v>
      </c>
      <c r="H108" s="54">
        <v>0</v>
      </c>
      <c r="I108" s="54">
        <v>0</v>
      </c>
      <c r="J108" s="54">
        <v>0</v>
      </c>
      <c r="K108" s="54">
        <v>0</v>
      </c>
    </row>
    <row r="109" spans="1:11" x14ac:dyDescent="0.25">
      <c r="A109" s="52">
        <v>221</v>
      </c>
      <c r="B109" s="53" t="s">
        <v>96</v>
      </c>
      <c r="C109" s="53" t="s">
        <v>12</v>
      </c>
      <c r="D109" s="54">
        <v>147021583</v>
      </c>
      <c r="E109" s="54">
        <v>147021583</v>
      </c>
      <c r="F109" s="54">
        <v>0</v>
      </c>
      <c r="G109" s="55">
        <v>0.05</v>
      </c>
      <c r="H109" s="54">
        <v>0</v>
      </c>
      <c r="I109" s="54">
        <v>0</v>
      </c>
      <c r="J109" s="54">
        <v>0</v>
      </c>
      <c r="K109" s="54">
        <v>0</v>
      </c>
    </row>
    <row r="110" spans="1:11" x14ac:dyDescent="0.25">
      <c r="A110" s="52">
        <v>217</v>
      </c>
      <c r="B110" s="53" t="s">
        <v>94</v>
      </c>
      <c r="C110" s="53" t="s">
        <v>12</v>
      </c>
      <c r="D110" s="54">
        <v>59863531</v>
      </c>
      <c r="E110" s="54">
        <v>59863531</v>
      </c>
      <c r="F110" s="54">
        <v>0</v>
      </c>
      <c r="G110" s="55">
        <v>0.05</v>
      </c>
      <c r="H110" s="54">
        <v>0</v>
      </c>
      <c r="I110" s="54">
        <v>0</v>
      </c>
      <c r="J110" s="54">
        <v>0</v>
      </c>
      <c r="K110" s="54">
        <v>0</v>
      </c>
    </row>
    <row r="111" spans="1:11" x14ac:dyDescent="0.25">
      <c r="A111" s="52">
        <v>215</v>
      </c>
      <c r="B111" s="53" t="s">
        <v>92</v>
      </c>
      <c r="C111" s="53" t="s">
        <v>12</v>
      </c>
      <c r="D111" s="54">
        <v>30831359</v>
      </c>
      <c r="E111" s="54">
        <v>30831359</v>
      </c>
      <c r="F111" s="54">
        <v>0</v>
      </c>
      <c r="G111" s="55">
        <v>0.05</v>
      </c>
      <c r="H111" s="54">
        <v>0</v>
      </c>
      <c r="I111" s="54">
        <v>0</v>
      </c>
      <c r="J111" s="54">
        <v>0</v>
      </c>
      <c r="K111" s="54">
        <v>0</v>
      </c>
    </row>
    <row r="112" spans="1:11" x14ac:dyDescent="0.25">
      <c r="A112" s="52">
        <v>207</v>
      </c>
      <c r="B112" s="53" t="s">
        <v>86</v>
      </c>
      <c r="C112" s="53" t="s">
        <v>12</v>
      </c>
      <c r="D112" s="54">
        <v>150458516</v>
      </c>
      <c r="E112" s="54">
        <v>150458516</v>
      </c>
      <c r="F112" s="54">
        <v>0</v>
      </c>
      <c r="G112" s="55">
        <v>0.05</v>
      </c>
      <c r="H112" s="54">
        <v>0</v>
      </c>
      <c r="I112" s="54">
        <v>0</v>
      </c>
      <c r="J112" s="54">
        <v>0</v>
      </c>
      <c r="K112" s="54">
        <v>0</v>
      </c>
    </row>
    <row r="113" spans="1:11" x14ac:dyDescent="0.25">
      <c r="A113" s="52">
        <v>246</v>
      </c>
      <c r="B113" s="53" t="s">
        <v>105</v>
      </c>
      <c r="C113" s="53" t="s">
        <v>12</v>
      </c>
      <c r="D113" s="54">
        <v>17725517</v>
      </c>
      <c r="E113" s="54">
        <v>17725517</v>
      </c>
      <c r="F113" s="54">
        <v>0</v>
      </c>
      <c r="G113" s="55">
        <v>0.05</v>
      </c>
      <c r="H113" s="54">
        <v>0</v>
      </c>
      <c r="I113" s="54">
        <v>0</v>
      </c>
      <c r="J113" s="54">
        <v>0</v>
      </c>
      <c r="K113" s="54">
        <v>0</v>
      </c>
    </row>
    <row r="114" spans="1:11" x14ac:dyDescent="0.25">
      <c r="A114" s="52">
        <v>236</v>
      </c>
      <c r="B114" s="53" t="s">
        <v>99</v>
      </c>
      <c r="C114" s="53" t="s">
        <v>12</v>
      </c>
      <c r="D114" s="54">
        <v>219804905</v>
      </c>
      <c r="E114" s="54">
        <v>219804905</v>
      </c>
      <c r="F114" s="54">
        <v>0</v>
      </c>
      <c r="G114" s="55">
        <v>0.05</v>
      </c>
      <c r="H114" s="54">
        <v>0</v>
      </c>
      <c r="I114" s="54">
        <v>0</v>
      </c>
      <c r="J114" s="54">
        <v>0</v>
      </c>
      <c r="K114" s="54">
        <v>0</v>
      </c>
    </row>
    <row r="115" spans="1:11" x14ac:dyDescent="0.25">
      <c r="A115" s="52">
        <v>260</v>
      </c>
      <c r="B115" s="53" t="s">
        <v>107</v>
      </c>
      <c r="C115" s="53" t="s">
        <v>12</v>
      </c>
      <c r="D115" s="54">
        <v>436839556</v>
      </c>
      <c r="E115" s="54">
        <v>436839556</v>
      </c>
      <c r="F115" s="54">
        <v>0</v>
      </c>
      <c r="G115" s="55">
        <v>0.05</v>
      </c>
      <c r="H115" s="54">
        <v>0</v>
      </c>
      <c r="I115" s="54">
        <v>0</v>
      </c>
      <c r="J115" s="54">
        <v>0</v>
      </c>
      <c r="K115" s="54">
        <v>0</v>
      </c>
    </row>
    <row r="116" spans="1:11" x14ac:dyDescent="0.25">
      <c r="A116" s="52">
        <v>211</v>
      </c>
      <c r="B116" s="53" t="s">
        <v>88</v>
      </c>
      <c r="C116" s="53" t="s">
        <v>12</v>
      </c>
      <c r="D116" s="54">
        <v>15050530</v>
      </c>
      <c r="E116" s="54">
        <v>15050530</v>
      </c>
      <c r="F116" s="54">
        <v>0</v>
      </c>
      <c r="G116" s="55">
        <v>0.05</v>
      </c>
      <c r="H116" s="54">
        <v>0</v>
      </c>
      <c r="I116" s="54">
        <v>0</v>
      </c>
      <c r="J116" s="54">
        <v>0</v>
      </c>
      <c r="K116" s="54">
        <v>0</v>
      </c>
    </row>
    <row r="117" spans="1:11" x14ac:dyDescent="0.25">
      <c r="A117" s="52">
        <v>208</v>
      </c>
      <c r="B117" s="53" t="s">
        <v>87</v>
      </c>
      <c r="C117" s="53" t="s">
        <v>12</v>
      </c>
      <c r="D117" s="54">
        <v>190204152</v>
      </c>
      <c r="E117" s="54">
        <v>190204152</v>
      </c>
      <c r="F117" s="54">
        <v>0</v>
      </c>
      <c r="G117" s="55">
        <v>0.05</v>
      </c>
      <c r="H117" s="54">
        <v>0</v>
      </c>
      <c r="I117" s="54">
        <v>0</v>
      </c>
      <c r="J117" s="54">
        <v>0</v>
      </c>
      <c r="K117" s="54">
        <v>0</v>
      </c>
    </row>
    <row r="118" spans="1:11" x14ac:dyDescent="0.25">
      <c r="A118" s="52">
        <v>229</v>
      </c>
      <c r="B118" s="53" t="s">
        <v>97</v>
      </c>
      <c r="C118" s="53" t="s">
        <v>12</v>
      </c>
      <c r="D118" s="54">
        <v>68832189</v>
      </c>
      <c r="E118" s="54">
        <v>68832189</v>
      </c>
      <c r="F118" s="54">
        <v>0</v>
      </c>
      <c r="G118" s="55">
        <v>0.05</v>
      </c>
      <c r="H118" s="54">
        <v>0</v>
      </c>
      <c r="I118" s="54">
        <v>0</v>
      </c>
      <c r="J118" s="54">
        <v>0</v>
      </c>
      <c r="K118" s="54">
        <v>0</v>
      </c>
    </row>
    <row r="119" spans="1:11" x14ac:dyDescent="0.25">
      <c r="A119" s="52">
        <v>212</v>
      </c>
      <c r="B119" s="53" t="s">
        <v>89</v>
      </c>
      <c r="C119" s="53" t="s">
        <v>12</v>
      </c>
      <c r="D119" s="54">
        <v>42214416</v>
      </c>
      <c r="E119" s="54">
        <v>42214416</v>
      </c>
      <c r="F119" s="54">
        <v>0</v>
      </c>
      <c r="G119" s="55">
        <v>0.05</v>
      </c>
      <c r="H119" s="54">
        <v>0</v>
      </c>
      <c r="I119" s="54">
        <v>0</v>
      </c>
      <c r="J119" s="54">
        <v>0</v>
      </c>
      <c r="K119" s="54">
        <v>0</v>
      </c>
    </row>
    <row r="120" spans="1:11" x14ac:dyDescent="0.25">
      <c r="A120" s="52">
        <v>234</v>
      </c>
      <c r="B120" s="53" t="s">
        <v>98</v>
      </c>
      <c r="C120" s="53" t="s">
        <v>12</v>
      </c>
      <c r="D120" s="54">
        <v>5518181</v>
      </c>
      <c r="E120" s="54">
        <v>5518181</v>
      </c>
      <c r="F120" s="54">
        <v>0</v>
      </c>
      <c r="G120" s="55">
        <v>0.05</v>
      </c>
      <c r="H120" s="54">
        <v>0</v>
      </c>
      <c r="I120" s="54">
        <v>0</v>
      </c>
      <c r="J120" s="54">
        <v>0</v>
      </c>
      <c r="K120" s="54">
        <v>0</v>
      </c>
    </row>
    <row r="121" spans="1:11" x14ac:dyDescent="0.25">
      <c r="A121" s="52">
        <v>239</v>
      </c>
      <c r="B121" s="53" t="s">
        <v>101</v>
      </c>
      <c r="C121" s="53" t="s">
        <v>12</v>
      </c>
      <c r="D121" s="54">
        <v>1751721</v>
      </c>
      <c r="E121" s="54">
        <v>0</v>
      </c>
      <c r="F121" s="54">
        <v>1751721</v>
      </c>
      <c r="G121" s="55">
        <v>0.05</v>
      </c>
      <c r="H121" s="54">
        <v>-87586</v>
      </c>
      <c r="I121" s="54">
        <v>0</v>
      </c>
      <c r="J121" s="54">
        <v>0</v>
      </c>
      <c r="K121" s="54">
        <v>-87586</v>
      </c>
    </row>
    <row r="122" spans="1:11" x14ac:dyDescent="0.25">
      <c r="A122" s="52">
        <v>417</v>
      </c>
      <c r="B122" s="53" t="s">
        <v>122</v>
      </c>
      <c r="C122" s="53" t="s">
        <v>12</v>
      </c>
      <c r="D122" s="54">
        <v>496941</v>
      </c>
      <c r="E122" s="54">
        <v>0</v>
      </c>
      <c r="F122" s="54">
        <v>496941</v>
      </c>
      <c r="G122" s="55">
        <v>0.05</v>
      </c>
      <c r="H122" s="54">
        <v>-24847</v>
      </c>
      <c r="I122" s="54">
        <v>0</v>
      </c>
      <c r="J122" s="54">
        <v>0</v>
      </c>
      <c r="K122" s="54">
        <v>-24847</v>
      </c>
    </row>
    <row r="123" spans="1:11" x14ac:dyDescent="0.25">
      <c r="A123" s="52">
        <v>425</v>
      </c>
      <c r="B123" s="53" t="s">
        <v>124</v>
      </c>
      <c r="C123" s="53" t="s">
        <v>12</v>
      </c>
      <c r="D123" s="54">
        <v>9726021</v>
      </c>
      <c r="E123" s="54">
        <v>0</v>
      </c>
      <c r="F123" s="54">
        <v>9726021</v>
      </c>
      <c r="G123" s="55">
        <v>0.05</v>
      </c>
      <c r="H123" s="54">
        <v>-486301</v>
      </c>
      <c r="I123" s="54">
        <v>0</v>
      </c>
      <c r="J123" s="54">
        <v>0</v>
      </c>
      <c r="K123" s="54">
        <v>-486301</v>
      </c>
    </row>
    <row r="124" spans="1:11" x14ac:dyDescent="0.25">
      <c r="A124" s="52">
        <v>400</v>
      </c>
      <c r="B124" s="53" t="s">
        <v>227</v>
      </c>
      <c r="C124" s="53" t="s">
        <v>12</v>
      </c>
      <c r="D124" s="54">
        <v>3868832</v>
      </c>
      <c r="E124" s="54">
        <v>0</v>
      </c>
      <c r="F124" s="54">
        <v>3868832</v>
      </c>
      <c r="G124" s="55">
        <v>0.05</v>
      </c>
      <c r="H124" s="54">
        <v>-193442</v>
      </c>
      <c r="I124" s="54">
        <v>0</v>
      </c>
      <c r="J124" s="54">
        <v>0</v>
      </c>
      <c r="K124" s="54">
        <v>-193442</v>
      </c>
    </row>
    <row r="125" spans="1:11" x14ac:dyDescent="0.25">
      <c r="A125" s="52">
        <v>202</v>
      </c>
      <c r="B125" s="53" t="s">
        <v>83</v>
      </c>
      <c r="C125" s="53" t="s">
        <v>12</v>
      </c>
      <c r="D125" s="54">
        <v>28917014</v>
      </c>
      <c r="E125" s="54">
        <v>16253584</v>
      </c>
      <c r="F125" s="54">
        <v>12663430</v>
      </c>
      <c r="G125" s="55">
        <v>0.05</v>
      </c>
      <c r="H125" s="54">
        <v>-633171</v>
      </c>
      <c r="I125" s="54">
        <v>0</v>
      </c>
      <c r="J125" s="54">
        <v>0</v>
      </c>
      <c r="K125" s="54">
        <v>-633171</v>
      </c>
    </row>
    <row r="126" spans="1:11" x14ac:dyDescent="0.25">
      <c r="A126" s="52">
        <v>146</v>
      </c>
      <c r="B126" s="53" t="s">
        <v>52</v>
      </c>
      <c r="C126" s="53" t="s">
        <v>12</v>
      </c>
      <c r="D126" s="54">
        <v>5325637</v>
      </c>
      <c r="E126" s="54">
        <v>0</v>
      </c>
      <c r="F126" s="54">
        <v>5325637</v>
      </c>
      <c r="G126" s="55">
        <v>0.05</v>
      </c>
      <c r="H126" s="54">
        <v>-266282</v>
      </c>
      <c r="I126" s="54">
        <v>0</v>
      </c>
      <c r="J126" s="54">
        <v>0</v>
      </c>
      <c r="K126" s="54">
        <v>-266282</v>
      </c>
    </row>
    <row r="127" spans="1:11" x14ac:dyDescent="0.25">
      <c r="A127" s="52">
        <v>148</v>
      </c>
      <c r="B127" s="53" t="s">
        <v>54</v>
      </c>
      <c r="C127" s="53" t="s">
        <v>12</v>
      </c>
      <c r="D127" s="54">
        <v>3761746</v>
      </c>
      <c r="E127" s="54">
        <v>0</v>
      </c>
      <c r="F127" s="54">
        <v>3761746</v>
      </c>
      <c r="G127" s="55">
        <v>0.05</v>
      </c>
      <c r="H127" s="54">
        <v>-188088</v>
      </c>
      <c r="I127" s="54">
        <v>0</v>
      </c>
      <c r="J127" s="54">
        <v>0</v>
      </c>
      <c r="K127" s="54">
        <v>-188088</v>
      </c>
    </row>
    <row r="128" spans="1:11" x14ac:dyDescent="0.25">
      <c r="A128" s="52">
        <v>238</v>
      </c>
      <c r="B128" s="53" t="s">
        <v>100</v>
      </c>
      <c r="C128" s="53" t="s">
        <v>12</v>
      </c>
      <c r="D128" s="54">
        <v>10109639</v>
      </c>
      <c r="E128" s="54">
        <v>158513</v>
      </c>
      <c r="F128" s="54">
        <v>9951126</v>
      </c>
      <c r="G128" s="55">
        <v>0.05</v>
      </c>
      <c r="H128" s="54">
        <v>-497556</v>
      </c>
      <c r="I128" s="54">
        <v>0</v>
      </c>
      <c r="J128" s="54">
        <v>0</v>
      </c>
      <c r="K128" s="54">
        <v>-497556</v>
      </c>
    </row>
    <row r="129" spans="1:11" x14ac:dyDescent="0.25">
      <c r="A129" s="52">
        <v>274</v>
      </c>
      <c r="B129" s="53" t="s">
        <v>111</v>
      </c>
      <c r="C129" s="53" t="s">
        <v>12</v>
      </c>
      <c r="D129" s="54">
        <v>24475260</v>
      </c>
      <c r="E129" s="54">
        <v>6533808</v>
      </c>
      <c r="F129" s="54">
        <v>17941452</v>
      </c>
      <c r="G129" s="55">
        <v>0.05</v>
      </c>
      <c r="H129" s="54">
        <v>-897073</v>
      </c>
      <c r="I129" s="54">
        <v>0</v>
      </c>
      <c r="J129" s="54">
        <v>0</v>
      </c>
      <c r="K129" s="54">
        <v>-897073</v>
      </c>
    </row>
    <row r="130" spans="1:11" x14ac:dyDescent="0.25">
      <c r="A130" s="52">
        <v>938</v>
      </c>
      <c r="B130" s="53" t="s">
        <v>168</v>
      </c>
      <c r="C130" s="53" t="s">
        <v>12</v>
      </c>
      <c r="D130" s="54">
        <v>2048181</v>
      </c>
      <c r="E130" s="54">
        <v>0</v>
      </c>
      <c r="F130" s="54">
        <v>2048181</v>
      </c>
      <c r="G130" s="55">
        <v>0.05</v>
      </c>
      <c r="H130" s="54">
        <v>-102409</v>
      </c>
      <c r="I130" s="54">
        <v>16000</v>
      </c>
      <c r="J130" s="54">
        <v>16000</v>
      </c>
      <c r="K130" s="54">
        <v>-86409</v>
      </c>
    </row>
    <row r="131" spans="1:11" x14ac:dyDescent="0.25">
      <c r="A131" s="52">
        <v>885</v>
      </c>
      <c r="B131" s="53" t="s">
        <v>238</v>
      </c>
      <c r="C131" s="53" t="s">
        <v>12</v>
      </c>
      <c r="D131" s="54">
        <v>6437245</v>
      </c>
      <c r="E131" s="54">
        <v>0</v>
      </c>
      <c r="F131" s="54">
        <v>6437245</v>
      </c>
      <c r="G131" s="55">
        <v>0.05</v>
      </c>
      <c r="H131" s="54">
        <v>-321862</v>
      </c>
      <c r="I131" s="54">
        <v>0</v>
      </c>
      <c r="J131" s="54">
        <v>0</v>
      </c>
      <c r="K131" s="54">
        <v>-321862</v>
      </c>
    </row>
    <row r="132" spans="1:11" x14ac:dyDescent="0.25">
      <c r="A132" s="52">
        <v>935</v>
      </c>
      <c r="B132" s="53" t="s">
        <v>239</v>
      </c>
      <c r="C132" s="53" t="s">
        <v>12</v>
      </c>
      <c r="D132" s="54">
        <v>1466005</v>
      </c>
      <c r="E132" s="54">
        <v>0</v>
      </c>
      <c r="F132" s="54">
        <v>1466005</v>
      </c>
      <c r="G132" s="55">
        <v>0.05</v>
      </c>
      <c r="H132" s="54">
        <v>-73300</v>
      </c>
      <c r="I132" s="54">
        <v>0</v>
      </c>
      <c r="J132" s="54">
        <v>0</v>
      </c>
      <c r="K132" s="54">
        <v>-73300</v>
      </c>
    </row>
    <row r="133" spans="1:11" x14ac:dyDescent="0.25">
      <c r="A133" s="52">
        <v>937</v>
      </c>
      <c r="B133" s="53" t="s">
        <v>167</v>
      </c>
      <c r="C133" s="53" t="s">
        <v>12</v>
      </c>
      <c r="D133" s="54">
        <v>2870883</v>
      </c>
      <c r="E133" s="54">
        <v>0</v>
      </c>
      <c r="F133" s="54">
        <v>2870883</v>
      </c>
      <c r="G133" s="55">
        <v>0.05</v>
      </c>
      <c r="H133" s="54">
        <v>-143544</v>
      </c>
      <c r="I133" s="54">
        <v>0</v>
      </c>
      <c r="J133" s="54">
        <v>0</v>
      </c>
      <c r="K133" s="54">
        <v>-143544</v>
      </c>
    </row>
    <row r="134" spans="1:11" x14ac:dyDescent="0.25">
      <c r="A134" s="52">
        <v>948</v>
      </c>
      <c r="B134" s="53" t="s">
        <v>170</v>
      </c>
      <c r="C134" s="53" t="s">
        <v>12</v>
      </c>
      <c r="D134" s="54">
        <v>2161055</v>
      </c>
      <c r="E134" s="54">
        <v>0</v>
      </c>
      <c r="F134" s="54">
        <v>2161055</v>
      </c>
      <c r="G134" s="55">
        <v>0.05</v>
      </c>
      <c r="H134" s="54">
        <v>-108053</v>
      </c>
      <c r="I134" s="54">
        <v>0</v>
      </c>
      <c r="J134" s="54">
        <v>0</v>
      </c>
      <c r="K134" s="54">
        <v>-108053</v>
      </c>
    </row>
    <row r="135" spans="1:11" x14ac:dyDescent="0.25">
      <c r="A135" s="52">
        <v>936</v>
      </c>
      <c r="B135" s="53" t="s">
        <v>166</v>
      </c>
      <c r="C135" s="53" t="s">
        <v>12</v>
      </c>
      <c r="D135" s="54">
        <v>1342566</v>
      </c>
      <c r="E135" s="54">
        <v>0</v>
      </c>
      <c r="F135" s="54">
        <v>1342566</v>
      </c>
      <c r="G135" s="55">
        <v>0.05</v>
      </c>
      <c r="H135" s="54">
        <v>-67128</v>
      </c>
      <c r="I135" s="54">
        <v>0</v>
      </c>
      <c r="J135" s="54">
        <v>0</v>
      </c>
      <c r="K135" s="54">
        <v>-67128</v>
      </c>
    </row>
    <row r="136" spans="1:11" x14ac:dyDescent="0.25">
      <c r="A136" s="52">
        <v>989</v>
      </c>
      <c r="B136" s="53" t="s">
        <v>228</v>
      </c>
      <c r="C136" s="53" t="s">
        <v>12</v>
      </c>
      <c r="D136" s="54">
        <v>8000000</v>
      </c>
      <c r="E136" s="54">
        <v>8000000</v>
      </c>
      <c r="F136" s="54">
        <v>0</v>
      </c>
      <c r="G136" s="55">
        <v>0.05</v>
      </c>
      <c r="H136" s="54">
        <v>0</v>
      </c>
      <c r="I136" s="54">
        <v>0</v>
      </c>
      <c r="J136" s="54">
        <v>0</v>
      </c>
      <c r="K136" s="54">
        <v>0</v>
      </c>
    </row>
    <row r="137" spans="1:11" x14ac:dyDescent="0.25">
      <c r="A137" s="52">
        <v>190</v>
      </c>
      <c r="B137" s="53" t="s">
        <v>74</v>
      </c>
      <c r="C137" s="53" t="s">
        <v>14</v>
      </c>
      <c r="D137" s="54">
        <v>488354</v>
      </c>
      <c r="E137" s="54">
        <v>488354</v>
      </c>
      <c r="F137" s="54">
        <v>0</v>
      </c>
      <c r="G137" s="55">
        <v>0.05</v>
      </c>
      <c r="H137" s="54">
        <v>0</v>
      </c>
      <c r="I137" s="54">
        <v>30000</v>
      </c>
      <c r="J137" s="54">
        <v>0</v>
      </c>
      <c r="K137" s="54">
        <v>0</v>
      </c>
    </row>
    <row r="138" spans="1:11" x14ac:dyDescent="0.25">
      <c r="A138" s="52">
        <v>151</v>
      </c>
      <c r="B138" s="53" t="s">
        <v>55</v>
      </c>
      <c r="C138" s="53" t="s">
        <v>14</v>
      </c>
      <c r="D138" s="54">
        <v>12602753</v>
      </c>
      <c r="E138" s="54">
        <v>0</v>
      </c>
      <c r="F138" s="54">
        <v>12602753</v>
      </c>
      <c r="G138" s="55">
        <v>0.05</v>
      </c>
      <c r="H138" s="54">
        <v>-630138</v>
      </c>
      <c r="I138" s="54">
        <v>1000000</v>
      </c>
      <c r="J138" s="54">
        <v>630138</v>
      </c>
      <c r="K138" s="54">
        <v>0</v>
      </c>
    </row>
    <row r="139" spans="1:11" x14ac:dyDescent="0.25">
      <c r="A139" s="52">
        <v>162</v>
      </c>
      <c r="B139" s="53" t="s">
        <v>63</v>
      </c>
      <c r="C139" s="53" t="s">
        <v>14</v>
      </c>
      <c r="D139" s="54">
        <v>1605117819</v>
      </c>
      <c r="E139" s="54">
        <v>1605117819</v>
      </c>
      <c r="F139" s="54">
        <v>0</v>
      </c>
      <c r="G139" s="55">
        <v>0.05</v>
      </c>
      <c r="H139" s="54">
        <v>0</v>
      </c>
      <c r="I139" s="54">
        <v>0</v>
      </c>
      <c r="J139" s="54">
        <v>0</v>
      </c>
      <c r="K139" s="54">
        <v>0</v>
      </c>
    </row>
    <row r="140" spans="1:11" x14ac:dyDescent="0.25">
      <c r="A140" s="52">
        <v>122</v>
      </c>
      <c r="B140" s="53" t="s">
        <v>40</v>
      </c>
      <c r="C140" s="53" t="s">
        <v>14</v>
      </c>
      <c r="D140" s="54">
        <v>7844587</v>
      </c>
      <c r="E140" s="54">
        <v>938000</v>
      </c>
      <c r="F140" s="54">
        <v>6906587</v>
      </c>
      <c r="G140" s="55">
        <v>0.05</v>
      </c>
      <c r="H140" s="54">
        <v>-345329</v>
      </c>
      <c r="I140" s="54">
        <v>750000</v>
      </c>
      <c r="J140" s="54">
        <v>345329</v>
      </c>
      <c r="K140" s="54">
        <v>0</v>
      </c>
    </row>
    <row r="141" spans="1:11" x14ac:dyDescent="0.25">
      <c r="A141" s="52">
        <v>161</v>
      </c>
      <c r="B141" s="53" t="s">
        <v>62</v>
      </c>
      <c r="C141" s="53" t="s">
        <v>14</v>
      </c>
      <c r="D141" s="54">
        <v>96907268</v>
      </c>
      <c r="E141" s="54">
        <v>1228868</v>
      </c>
      <c r="F141" s="54">
        <v>95678400</v>
      </c>
      <c r="G141" s="55">
        <v>0.05</v>
      </c>
      <c r="H141" s="54">
        <v>-4783920</v>
      </c>
      <c r="I141" s="54">
        <v>1497000</v>
      </c>
      <c r="J141" s="54">
        <v>1497000</v>
      </c>
      <c r="K141" s="54">
        <v>-3286920</v>
      </c>
    </row>
    <row r="142" spans="1:11" x14ac:dyDescent="0.25">
      <c r="A142" s="52">
        <v>152</v>
      </c>
      <c r="B142" s="53" t="s">
        <v>56</v>
      </c>
      <c r="C142" s="53" t="s">
        <v>14</v>
      </c>
      <c r="D142" s="54">
        <v>9244847</v>
      </c>
      <c r="E142" s="54">
        <v>1268694</v>
      </c>
      <c r="F142" s="54">
        <v>7976153</v>
      </c>
      <c r="G142" s="55">
        <v>0.05</v>
      </c>
      <c r="H142" s="54">
        <v>-398807</v>
      </c>
      <c r="I142" s="54">
        <v>400000</v>
      </c>
      <c r="J142" s="54">
        <v>398807</v>
      </c>
      <c r="K142" s="54">
        <v>0</v>
      </c>
    </row>
    <row r="143" spans="1:11" x14ac:dyDescent="0.25">
      <c r="A143" s="52">
        <v>155</v>
      </c>
      <c r="B143" s="53" t="s">
        <v>57</v>
      </c>
      <c r="C143" s="53" t="s">
        <v>14</v>
      </c>
      <c r="D143" s="54">
        <v>734892686</v>
      </c>
      <c r="E143" s="54">
        <v>734892686</v>
      </c>
      <c r="F143" s="54">
        <v>0</v>
      </c>
      <c r="G143" s="55">
        <v>0.05</v>
      </c>
      <c r="H143" s="54">
        <v>0</v>
      </c>
      <c r="I143" s="54">
        <v>0</v>
      </c>
      <c r="J143" s="54">
        <v>0</v>
      </c>
      <c r="K143" s="54">
        <v>0</v>
      </c>
    </row>
    <row r="144" spans="1:11" ht="45" x14ac:dyDescent="0.25">
      <c r="A144" s="52">
        <v>188</v>
      </c>
      <c r="B144" s="53" t="s">
        <v>73</v>
      </c>
      <c r="C144" s="53" t="s">
        <v>229</v>
      </c>
      <c r="D144" s="54">
        <v>728480</v>
      </c>
      <c r="E144" s="54">
        <v>728480</v>
      </c>
      <c r="F144" s="54">
        <v>0</v>
      </c>
      <c r="G144" s="55">
        <v>0.05</v>
      </c>
      <c r="H144" s="54">
        <v>0</v>
      </c>
      <c r="I144" s="54">
        <v>40000</v>
      </c>
      <c r="J144" s="54">
        <v>0</v>
      </c>
      <c r="K144" s="54">
        <v>0</v>
      </c>
    </row>
    <row r="145" spans="1:11" ht="45" x14ac:dyDescent="0.25">
      <c r="A145" s="52">
        <v>200</v>
      </c>
      <c r="B145" s="53" t="s">
        <v>81</v>
      </c>
      <c r="C145" s="53" t="s">
        <v>229</v>
      </c>
      <c r="D145" s="54">
        <v>237676729</v>
      </c>
      <c r="E145" s="54">
        <v>235915105</v>
      </c>
      <c r="F145" s="54">
        <v>1761624</v>
      </c>
      <c r="G145" s="55">
        <v>0.05</v>
      </c>
      <c r="H145" s="54">
        <v>-88081</v>
      </c>
      <c r="I145" s="54">
        <v>320000</v>
      </c>
      <c r="J145" s="54">
        <v>88081</v>
      </c>
      <c r="K145" s="54">
        <v>0</v>
      </c>
    </row>
    <row r="146" spans="1:11" ht="45" x14ac:dyDescent="0.25">
      <c r="A146" s="52">
        <v>751</v>
      </c>
      <c r="B146" s="53" t="s">
        <v>133</v>
      </c>
      <c r="C146" s="53" t="s">
        <v>229</v>
      </c>
      <c r="D146" s="54">
        <v>971077</v>
      </c>
      <c r="E146" s="54">
        <v>0</v>
      </c>
      <c r="F146" s="54">
        <v>971077</v>
      </c>
      <c r="G146" s="55">
        <v>0.05</v>
      </c>
      <c r="H146" s="54">
        <v>-48554</v>
      </c>
      <c r="I146" s="54">
        <v>38843</v>
      </c>
      <c r="J146" s="54">
        <v>38843</v>
      </c>
      <c r="K146" s="54">
        <v>-9711</v>
      </c>
    </row>
    <row r="147" spans="1:11" ht="45" x14ac:dyDescent="0.25">
      <c r="A147" s="52">
        <v>601</v>
      </c>
      <c r="B147" s="53" t="s">
        <v>128</v>
      </c>
      <c r="C147" s="53" t="s">
        <v>229</v>
      </c>
      <c r="D147" s="54">
        <v>170050763</v>
      </c>
      <c r="E147" s="54">
        <v>3518992</v>
      </c>
      <c r="F147" s="54">
        <v>166531771</v>
      </c>
      <c r="G147" s="55">
        <v>0.05</v>
      </c>
      <c r="H147" s="54">
        <v>-8326588</v>
      </c>
      <c r="I147" s="54">
        <v>218018</v>
      </c>
      <c r="J147" s="54">
        <v>218018</v>
      </c>
      <c r="K147" s="54">
        <v>-8108570</v>
      </c>
    </row>
    <row r="148" spans="1:11" ht="45" x14ac:dyDescent="0.25">
      <c r="A148" s="52">
        <v>602</v>
      </c>
      <c r="B148" s="53" t="s">
        <v>129</v>
      </c>
      <c r="C148" s="53" t="s">
        <v>229</v>
      </c>
      <c r="D148" s="54">
        <v>4411533662</v>
      </c>
      <c r="E148" s="54">
        <v>4351467888</v>
      </c>
      <c r="F148" s="54">
        <v>60065774</v>
      </c>
      <c r="G148" s="55">
        <v>0.05</v>
      </c>
      <c r="H148" s="54">
        <v>-3003289</v>
      </c>
      <c r="I148" s="54">
        <v>1000000</v>
      </c>
      <c r="J148" s="54">
        <v>1000000</v>
      </c>
      <c r="K148" s="54">
        <v>-2003289</v>
      </c>
    </row>
    <row r="149" spans="1:11" ht="45" x14ac:dyDescent="0.25">
      <c r="A149" s="52">
        <v>720</v>
      </c>
      <c r="B149" s="53" t="s">
        <v>132</v>
      </c>
      <c r="C149" s="53" t="s">
        <v>229</v>
      </c>
      <c r="D149" s="54">
        <v>57364221</v>
      </c>
      <c r="E149" s="54">
        <v>12814680</v>
      </c>
      <c r="F149" s="54">
        <v>44549541</v>
      </c>
      <c r="G149" s="55">
        <v>0.05</v>
      </c>
      <c r="H149" s="54">
        <v>-2227476</v>
      </c>
      <c r="I149" s="54">
        <v>1125000</v>
      </c>
      <c r="J149" s="54">
        <v>1125000</v>
      </c>
      <c r="K149" s="54">
        <v>-1102476</v>
      </c>
    </row>
    <row r="150" spans="1:11" ht="45" x14ac:dyDescent="0.25">
      <c r="A150" s="52">
        <v>790</v>
      </c>
      <c r="B150" s="53" t="s">
        <v>138</v>
      </c>
      <c r="C150" s="53" t="s">
        <v>229</v>
      </c>
      <c r="D150" s="54">
        <v>331127537</v>
      </c>
      <c r="E150" s="54">
        <v>331127537</v>
      </c>
      <c r="F150" s="54">
        <v>0</v>
      </c>
      <c r="G150" s="55">
        <v>0.05</v>
      </c>
      <c r="H150" s="54">
        <v>0</v>
      </c>
      <c r="I150" s="54">
        <v>0</v>
      </c>
      <c r="J150" s="54">
        <v>0</v>
      </c>
      <c r="K150" s="54">
        <v>0</v>
      </c>
    </row>
    <row r="151" spans="1:11" ht="45" x14ac:dyDescent="0.25">
      <c r="A151" s="52">
        <v>792</v>
      </c>
      <c r="B151" s="53" t="s">
        <v>139</v>
      </c>
      <c r="C151" s="53" t="s">
        <v>229</v>
      </c>
      <c r="D151" s="54">
        <v>294023194</v>
      </c>
      <c r="E151" s="54">
        <v>0</v>
      </c>
      <c r="F151" s="54">
        <v>294023194</v>
      </c>
      <c r="G151" s="55">
        <v>0.05</v>
      </c>
      <c r="H151" s="54">
        <v>-14701160</v>
      </c>
      <c r="I151" s="54">
        <v>866780</v>
      </c>
      <c r="J151" s="54">
        <v>866780</v>
      </c>
      <c r="K151" s="54">
        <v>-13834380</v>
      </c>
    </row>
    <row r="152" spans="1:11" ht="45" x14ac:dyDescent="0.25">
      <c r="A152" s="52">
        <v>793</v>
      </c>
      <c r="B152" s="53" t="s">
        <v>140</v>
      </c>
      <c r="C152" s="53" t="s">
        <v>229</v>
      </c>
      <c r="D152" s="54">
        <v>34697999</v>
      </c>
      <c r="E152" s="54">
        <v>5782802</v>
      </c>
      <c r="F152" s="54">
        <v>28915197</v>
      </c>
      <c r="G152" s="55">
        <v>0.05</v>
      </c>
      <c r="H152" s="54">
        <v>-1445760</v>
      </c>
      <c r="I152" s="54">
        <v>3348221</v>
      </c>
      <c r="J152" s="54">
        <v>1445760</v>
      </c>
      <c r="K152" s="54">
        <v>0</v>
      </c>
    </row>
    <row r="153" spans="1:11" ht="45" x14ac:dyDescent="0.25">
      <c r="A153" s="52">
        <v>794</v>
      </c>
      <c r="B153" s="53" t="s">
        <v>141</v>
      </c>
      <c r="C153" s="53" t="s">
        <v>229</v>
      </c>
      <c r="D153" s="54">
        <v>35428802</v>
      </c>
      <c r="E153" s="54">
        <v>0</v>
      </c>
      <c r="F153" s="54">
        <v>35428802</v>
      </c>
      <c r="G153" s="55">
        <v>0.05</v>
      </c>
      <c r="H153" s="54">
        <v>-1771440</v>
      </c>
      <c r="I153" s="54">
        <v>0</v>
      </c>
      <c r="J153" s="54">
        <v>0</v>
      </c>
      <c r="K153" s="54">
        <v>-1771440</v>
      </c>
    </row>
    <row r="154" spans="1:11" ht="45" x14ac:dyDescent="0.25">
      <c r="A154" s="52">
        <v>262</v>
      </c>
      <c r="B154" s="53" t="s">
        <v>108</v>
      </c>
      <c r="C154" s="53" t="s">
        <v>229</v>
      </c>
      <c r="D154" s="54">
        <v>57064007</v>
      </c>
      <c r="E154" s="54">
        <v>0</v>
      </c>
      <c r="F154" s="54">
        <v>57064007</v>
      </c>
      <c r="G154" s="55">
        <v>0.05</v>
      </c>
      <c r="H154" s="54">
        <v>-2853200</v>
      </c>
      <c r="I154" s="54">
        <v>49460</v>
      </c>
      <c r="J154" s="54">
        <v>49460</v>
      </c>
      <c r="K154" s="54">
        <v>-2803740</v>
      </c>
    </row>
    <row r="155" spans="1:11" ht="45" x14ac:dyDescent="0.25">
      <c r="A155" s="52">
        <v>203</v>
      </c>
      <c r="B155" s="53" t="s">
        <v>84</v>
      </c>
      <c r="C155" s="53" t="s">
        <v>229</v>
      </c>
      <c r="D155" s="54">
        <v>5055096</v>
      </c>
      <c r="E155" s="54">
        <v>0</v>
      </c>
      <c r="F155" s="54">
        <v>5055096</v>
      </c>
      <c r="G155" s="55">
        <v>0.05</v>
      </c>
      <c r="H155" s="54">
        <v>-252755</v>
      </c>
      <c r="I155" s="54">
        <v>0</v>
      </c>
      <c r="J155" s="54">
        <v>0</v>
      </c>
      <c r="K155" s="54">
        <v>-252755</v>
      </c>
    </row>
    <row r="156" spans="1:11" ht="45" x14ac:dyDescent="0.25">
      <c r="A156" s="52">
        <v>765</v>
      </c>
      <c r="B156" s="53" t="s">
        <v>134</v>
      </c>
      <c r="C156" s="53" t="s">
        <v>229</v>
      </c>
      <c r="D156" s="54">
        <v>410241710</v>
      </c>
      <c r="E156" s="54">
        <v>322234927</v>
      </c>
      <c r="F156" s="54">
        <v>88006783</v>
      </c>
      <c r="G156" s="55">
        <v>0.05</v>
      </c>
      <c r="H156" s="54">
        <v>-4400340</v>
      </c>
      <c r="I156" s="54">
        <v>4185793</v>
      </c>
      <c r="J156" s="54">
        <v>4185793</v>
      </c>
      <c r="K156" s="54">
        <v>-214547</v>
      </c>
    </row>
    <row r="157" spans="1:11" ht="45" x14ac:dyDescent="0.25">
      <c r="A157" s="52">
        <v>606</v>
      </c>
      <c r="B157" s="53" t="s">
        <v>130</v>
      </c>
      <c r="C157" s="53" t="s">
        <v>229</v>
      </c>
      <c r="D157" s="54">
        <v>218192</v>
      </c>
      <c r="E157" s="54">
        <v>0</v>
      </c>
      <c r="F157" s="54">
        <v>218192</v>
      </c>
      <c r="G157" s="55">
        <v>0.05</v>
      </c>
      <c r="H157" s="54">
        <v>-10910</v>
      </c>
      <c r="I157" s="54">
        <v>0</v>
      </c>
      <c r="J157" s="54">
        <v>0</v>
      </c>
      <c r="K157" s="54">
        <v>-10910</v>
      </c>
    </row>
    <row r="158" spans="1:11" ht="45" x14ac:dyDescent="0.25">
      <c r="A158" s="52">
        <v>702</v>
      </c>
      <c r="B158" s="53" t="s">
        <v>131</v>
      </c>
      <c r="C158" s="53" t="s">
        <v>229</v>
      </c>
      <c r="D158" s="54">
        <v>6602415</v>
      </c>
      <c r="E158" s="54">
        <v>0</v>
      </c>
      <c r="F158" s="54">
        <v>6602415</v>
      </c>
      <c r="G158" s="55">
        <v>0.05</v>
      </c>
      <c r="H158" s="54">
        <v>-330121</v>
      </c>
      <c r="I158" s="54">
        <v>63613</v>
      </c>
      <c r="J158" s="54">
        <v>63613</v>
      </c>
      <c r="K158" s="54">
        <v>-266508</v>
      </c>
    </row>
    <row r="159" spans="1:11" ht="45" x14ac:dyDescent="0.25">
      <c r="A159" s="52">
        <v>263</v>
      </c>
      <c r="B159" s="53" t="s">
        <v>109</v>
      </c>
      <c r="C159" s="53" t="s">
        <v>229</v>
      </c>
      <c r="D159" s="54">
        <v>369991</v>
      </c>
      <c r="E159" s="54">
        <v>0</v>
      </c>
      <c r="F159" s="54">
        <v>369991</v>
      </c>
      <c r="G159" s="55">
        <v>0.05</v>
      </c>
      <c r="H159" s="54">
        <v>-18500</v>
      </c>
      <c r="I159" s="54">
        <v>0</v>
      </c>
      <c r="J159" s="54">
        <v>0</v>
      </c>
      <c r="K159" s="54">
        <v>-18500</v>
      </c>
    </row>
    <row r="160" spans="1:11" ht="30" x14ac:dyDescent="0.25">
      <c r="A160" s="52">
        <v>183</v>
      </c>
      <c r="B160" s="53" t="s">
        <v>69</v>
      </c>
      <c r="C160" s="53" t="s">
        <v>15</v>
      </c>
      <c r="D160" s="54">
        <v>587130</v>
      </c>
      <c r="E160" s="54">
        <v>587130</v>
      </c>
      <c r="F160" s="54">
        <v>0</v>
      </c>
      <c r="G160" s="55">
        <v>0.05</v>
      </c>
      <c r="H160" s="54">
        <v>0</v>
      </c>
      <c r="I160" s="54">
        <v>165000</v>
      </c>
      <c r="J160" s="54">
        <v>0</v>
      </c>
      <c r="K160" s="54">
        <v>0</v>
      </c>
    </row>
    <row r="161" spans="1:11" ht="30" x14ac:dyDescent="0.25">
      <c r="A161" s="52">
        <v>199</v>
      </c>
      <c r="B161" s="53" t="s">
        <v>80</v>
      </c>
      <c r="C161" s="53" t="s">
        <v>15</v>
      </c>
      <c r="D161" s="54">
        <v>119653799</v>
      </c>
      <c r="E161" s="54">
        <v>65559390</v>
      </c>
      <c r="F161" s="54">
        <v>54094409</v>
      </c>
      <c r="G161" s="55">
        <v>0.05</v>
      </c>
      <c r="H161" s="54">
        <v>-2704721</v>
      </c>
      <c r="I161" s="54">
        <v>17000</v>
      </c>
      <c r="J161" s="54">
        <v>17000</v>
      </c>
      <c r="K161" s="54">
        <v>-2687721</v>
      </c>
    </row>
    <row r="162" spans="1:11" ht="30" x14ac:dyDescent="0.25">
      <c r="A162" s="52">
        <v>440</v>
      </c>
      <c r="B162" s="53" t="s">
        <v>125</v>
      </c>
      <c r="C162" s="53" t="s">
        <v>15</v>
      </c>
      <c r="D162" s="54">
        <v>40764599</v>
      </c>
      <c r="E162" s="54">
        <v>0</v>
      </c>
      <c r="F162" s="54">
        <v>40764599</v>
      </c>
      <c r="G162" s="55">
        <v>0.05</v>
      </c>
      <c r="H162" s="54">
        <v>-2038230</v>
      </c>
      <c r="I162" s="54">
        <v>500000</v>
      </c>
      <c r="J162" s="54">
        <v>500000</v>
      </c>
      <c r="K162" s="54">
        <v>-1538230</v>
      </c>
    </row>
    <row r="163" spans="1:11" ht="30" x14ac:dyDescent="0.25">
      <c r="A163" s="52">
        <v>423</v>
      </c>
      <c r="B163" s="53" t="s">
        <v>123</v>
      </c>
      <c r="C163" s="53" t="s">
        <v>15</v>
      </c>
      <c r="D163" s="54">
        <v>4395876</v>
      </c>
      <c r="E163" s="54">
        <v>83570</v>
      </c>
      <c r="F163" s="54">
        <v>4312306</v>
      </c>
      <c r="G163" s="55">
        <v>0.05</v>
      </c>
      <c r="H163" s="54">
        <v>-215615</v>
      </c>
      <c r="I163" s="54">
        <v>8000</v>
      </c>
      <c r="J163" s="54">
        <v>8000</v>
      </c>
      <c r="K163" s="54">
        <v>-207615</v>
      </c>
    </row>
    <row r="164" spans="1:11" ht="30" x14ac:dyDescent="0.25">
      <c r="A164" s="52">
        <v>402</v>
      </c>
      <c r="B164" s="53" t="s">
        <v>118</v>
      </c>
      <c r="C164" s="53" t="s">
        <v>15</v>
      </c>
      <c r="D164" s="54">
        <v>12780995</v>
      </c>
      <c r="E164" s="54">
        <v>239000</v>
      </c>
      <c r="F164" s="54">
        <v>12541995</v>
      </c>
      <c r="G164" s="55">
        <v>0.05</v>
      </c>
      <c r="H164" s="54">
        <v>-627100</v>
      </c>
      <c r="I164" s="54">
        <v>93000</v>
      </c>
      <c r="J164" s="54">
        <v>93000</v>
      </c>
      <c r="K164" s="54">
        <v>-534100</v>
      </c>
    </row>
    <row r="165" spans="1:11" ht="30" x14ac:dyDescent="0.25">
      <c r="A165" s="52">
        <v>942</v>
      </c>
      <c r="B165" s="53" t="s">
        <v>169</v>
      </c>
      <c r="C165" s="53" t="s">
        <v>15</v>
      </c>
      <c r="D165" s="54">
        <v>2932889</v>
      </c>
      <c r="E165" s="54">
        <v>0</v>
      </c>
      <c r="F165" s="54">
        <v>2932889</v>
      </c>
      <c r="G165" s="55">
        <v>0.05</v>
      </c>
      <c r="H165" s="54">
        <v>-146644</v>
      </c>
      <c r="I165" s="54">
        <v>0</v>
      </c>
      <c r="J165" s="54">
        <v>0</v>
      </c>
      <c r="K165" s="54">
        <v>-146644</v>
      </c>
    </row>
    <row r="166" spans="1:11" ht="45" x14ac:dyDescent="0.25">
      <c r="A166" s="52">
        <v>187</v>
      </c>
      <c r="B166" s="53" t="s">
        <v>72</v>
      </c>
      <c r="C166" s="53" t="s">
        <v>16</v>
      </c>
      <c r="D166" s="54">
        <v>647038</v>
      </c>
      <c r="E166" s="54">
        <v>647038</v>
      </c>
      <c r="F166" s="54">
        <v>0</v>
      </c>
      <c r="G166" s="55">
        <v>0.05</v>
      </c>
      <c r="H166" s="54">
        <v>0</v>
      </c>
      <c r="I166" s="54">
        <v>20000</v>
      </c>
      <c r="J166" s="54">
        <v>0</v>
      </c>
      <c r="K166" s="54">
        <v>0</v>
      </c>
    </row>
    <row r="167" spans="1:11" ht="45" x14ac:dyDescent="0.25">
      <c r="A167" s="52">
        <v>957</v>
      </c>
      <c r="B167" s="53" t="s">
        <v>171</v>
      </c>
      <c r="C167" s="53" t="s">
        <v>16</v>
      </c>
      <c r="D167" s="54">
        <v>631955</v>
      </c>
      <c r="E167" s="54">
        <v>0</v>
      </c>
      <c r="F167" s="54">
        <v>631955</v>
      </c>
      <c r="G167" s="55">
        <v>0.05</v>
      </c>
      <c r="H167" s="54">
        <v>-31598</v>
      </c>
      <c r="I167" s="54">
        <v>0</v>
      </c>
      <c r="J167" s="54">
        <v>0</v>
      </c>
      <c r="K167" s="54">
        <v>-31598</v>
      </c>
    </row>
    <row r="168" spans="1:11" ht="45" x14ac:dyDescent="0.25">
      <c r="A168" s="52">
        <v>799</v>
      </c>
      <c r="B168" s="53" t="s">
        <v>142</v>
      </c>
      <c r="C168" s="53" t="s">
        <v>16</v>
      </c>
      <c r="D168" s="54">
        <v>1134611324</v>
      </c>
      <c r="E168" s="54">
        <v>239323983</v>
      </c>
      <c r="F168" s="54">
        <v>895287341</v>
      </c>
      <c r="G168" s="55">
        <v>0.05</v>
      </c>
      <c r="H168" s="54">
        <v>-44764367</v>
      </c>
      <c r="I168" s="54">
        <v>0</v>
      </c>
      <c r="J168" s="54">
        <v>0</v>
      </c>
      <c r="K168" s="54">
        <v>-44764367</v>
      </c>
    </row>
    <row r="169" spans="1:11" ht="45" x14ac:dyDescent="0.25">
      <c r="A169" s="52">
        <v>140</v>
      </c>
      <c r="B169" s="53" t="s">
        <v>48</v>
      </c>
      <c r="C169" s="53" t="s">
        <v>16</v>
      </c>
      <c r="D169" s="54">
        <v>222111770</v>
      </c>
      <c r="E169" s="54">
        <v>179964014</v>
      </c>
      <c r="F169" s="54">
        <v>42147756</v>
      </c>
      <c r="G169" s="55">
        <v>0.05</v>
      </c>
      <c r="H169" s="54">
        <v>-2107388</v>
      </c>
      <c r="I169" s="54">
        <v>50000</v>
      </c>
      <c r="J169" s="54">
        <v>50000</v>
      </c>
      <c r="K169" s="54">
        <v>-2057388</v>
      </c>
    </row>
    <row r="170" spans="1:11" ht="45" x14ac:dyDescent="0.25">
      <c r="A170" s="52">
        <v>127</v>
      </c>
      <c r="B170" s="53" t="s">
        <v>43</v>
      </c>
      <c r="C170" s="53" t="s">
        <v>16</v>
      </c>
      <c r="D170" s="54">
        <v>8113664</v>
      </c>
      <c r="E170" s="54">
        <v>827942</v>
      </c>
      <c r="F170" s="54">
        <v>7285722</v>
      </c>
      <c r="G170" s="55">
        <v>0.05</v>
      </c>
      <c r="H170" s="54">
        <v>-364286</v>
      </c>
      <c r="I170" s="54">
        <v>625000</v>
      </c>
      <c r="J170" s="54">
        <v>364286</v>
      </c>
      <c r="K170" s="54">
        <v>0</v>
      </c>
    </row>
    <row r="171" spans="1:11" ht="45" x14ac:dyDescent="0.25">
      <c r="A171" s="52">
        <v>960</v>
      </c>
      <c r="B171" s="53" t="s">
        <v>172</v>
      </c>
      <c r="C171" s="53" t="s">
        <v>16</v>
      </c>
      <c r="D171" s="54">
        <v>2474248</v>
      </c>
      <c r="E171" s="54">
        <v>0</v>
      </c>
      <c r="F171" s="54">
        <v>2474248</v>
      </c>
      <c r="G171" s="55">
        <v>0.05</v>
      </c>
      <c r="H171" s="54">
        <v>-123712</v>
      </c>
      <c r="I171" s="54">
        <v>0</v>
      </c>
      <c r="J171" s="54">
        <v>0</v>
      </c>
      <c r="K171" s="54">
        <v>-123712</v>
      </c>
    </row>
    <row r="172" spans="1:11" ht="45" x14ac:dyDescent="0.25">
      <c r="A172" s="52">
        <v>778</v>
      </c>
      <c r="B172" s="53" t="s">
        <v>137</v>
      </c>
      <c r="C172" s="53" t="s">
        <v>16</v>
      </c>
      <c r="D172" s="54">
        <v>43228212</v>
      </c>
      <c r="E172" s="54">
        <v>1593838</v>
      </c>
      <c r="F172" s="54">
        <v>41634374</v>
      </c>
      <c r="G172" s="55">
        <v>0.05</v>
      </c>
      <c r="H172" s="54">
        <v>-2081719</v>
      </c>
      <c r="I172" s="54">
        <v>100000</v>
      </c>
      <c r="J172" s="54">
        <v>100000</v>
      </c>
      <c r="K172" s="54">
        <v>-1981719</v>
      </c>
    </row>
    <row r="173" spans="1:11" ht="45" x14ac:dyDescent="0.25">
      <c r="A173" s="52">
        <v>777</v>
      </c>
      <c r="B173" s="53" t="s">
        <v>136</v>
      </c>
      <c r="C173" s="53" t="s">
        <v>16</v>
      </c>
      <c r="D173" s="54">
        <v>203565032</v>
      </c>
      <c r="E173" s="54">
        <v>74903264</v>
      </c>
      <c r="F173" s="54">
        <v>128661768</v>
      </c>
      <c r="G173" s="55">
        <v>0.05</v>
      </c>
      <c r="H173" s="54">
        <v>-6433088</v>
      </c>
      <c r="I173" s="54">
        <v>500000</v>
      </c>
      <c r="J173" s="54">
        <v>500000</v>
      </c>
      <c r="K173" s="54">
        <v>-5933088</v>
      </c>
    </row>
    <row r="174" spans="1:11" ht="45" x14ac:dyDescent="0.25">
      <c r="A174" s="52">
        <v>123</v>
      </c>
      <c r="B174" s="53" t="s">
        <v>41</v>
      </c>
      <c r="C174" s="53" t="s">
        <v>16</v>
      </c>
      <c r="D174" s="54">
        <v>10964982</v>
      </c>
      <c r="E174" s="54">
        <v>4860485</v>
      </c>
      <c r="F174" s="54">
        <v>6104497</v>
      </c>
      <c r="G174" s="55">
        <v>0.05</v>
      </c>
      <c r="H174" s="54">
        <v>-305225</v>
      </c>
      <c r="I174" s="54">
        <v>580000</v>
      </c>
      <c r="J174" s="54">
        <v>305225</v>
      </c>
      <c r="K174" s="54">
        <v>0</v>
      </c>
    </row>
    <row r="175" spans="1:11" ht="45" x14ac:dyDescent="0.25">
      <c r="A175" s="52">
        <v>156</v>
      </c>
      <c r="B175" s="53" t="s">
        <v>58</v>
      </c>
      <c r="C175" s="53" t="s">
        <v>16</v>
      </c>
      <c r="D175" s="54">
        <v>275113214</v>
      </c>
      <c r="E175" s="54">
        <v>12171425</v>
      </c>
      <c r="F175" s="54">
        <v>262941789</v>
      </c>
      <c r="G175" s="55">
        <v>0.05</v>
      </c>
      <c r="H175" s="54">
        <v>-13147089</v>
      </c>
      <c r="I175" s="54">
        <v>0</v>
      </c>
      <c r="J175" s="54">
        <v>0</v>
      </c>
      <c r="K175" s="54">
        <v>-13147089</v>
      </c>
    </row>
    <row r="176" spans="1:11" ht="45" x14ac:dyDescent="0.25">
      <c r="A176" s="52">
        <v>766</v>
      </c>
      <c r="B176" s="53" t="s">
        <v>135</v>
      </c>
      <c r="C176" s="53" t="s">
        <v>16</v>
      </c>
      <c r="D176" s="54">
        <v>1545204</v>
      </c>
      <c r="E176" s="54">
        <v>0</v>
      </c>
      <c r="F176" s="54">
        <v>1545204</v>
      </c>
      <c r="G176" s="55">
        <v>0.05</v>
      </c>
      <c r="H176" s="54">
        <v>-77260</v>
      </c>
      <c r="I176" s="54">
        <v>60000</v>
      </c>
      <c r="J176" s="54">
        <v>60000</v>
      </c>
      <c r="K176" s="54">
        <v>-17260</v>
      </c>
    </row>
    <row r="177" spans="1:11" x14ac:dyDescent="0.25">
      <c r="A177" s="52">
        <v>184</v>
      </c>
      <c r="B177" s="53" t="s">
        <v>70</v>
      </c>
      <c r="C177" s="53" t="s">
        <v>17</v>
      </c>
      <c r="D177" s="54">
        <v>553182</v>
      </c>
      <c r="E177" s="54">
        <v>553182</v>
      </c>
      <c r="F177" s="54">
        <v>0</v>
      </c>
      <c r="G177" s="55">
        <v>0.05</v>
      </c>
      <c r="H177" s="54">
        <v>0</v>
      </c>
      <c r="I177" s="54">
        <v>105000</v>
      </c>
      <c r="J177" s="54">
        <v>0</v>
      </c>
      <c r="K177" s="54">
        <v>0</v>
      </c>
    </row>
    <row r="178" spans="1:11" x14ac:dyDescent="0.25">
      <c r="A178" s="52">
        <v>934</v>
      </c>
      <c r="B178" s="53" t="s">
        <v>240</v>
      </c>
      <c r="C178" s="53" t="s">
        <v>17</v>
      </c>
      <c r="D178" s="54">
        <v>11538090</v>
      </c>
      <c r="E178" s="54">
        <v>3050000</v>
      </c>
      <c r="F178" s="54">
        <v>8488090</v>
      </c>
      <c r="G178" s="55">
        <v>0.05</v>
      </c>
      <c r="H178" s="54">
        <v>-424404</v>
      </c>
      <c r="I178" s="54">
        <v>0</v>
      </c>
      <c r="J178" s="54">
        <v>0</v>
      </c>
      <c r="K178" s="54">
        <v>-424404</v>
      </c>
    </row>
    <row r="179" spans="1:11" x14ac:dyDescent="0.25">
      <c r="A179" s="52">
        <v>136</v>
      </c>
      <c r="B179" s="53" t="s">
        <v>47</v>
      </c>
      <c r="C179" s="53" t="s">
        <v>17</v>
      </c>
      <c r="D179" s="54">
        <v>2841248</v>
      </c>
      <c r="E179" s="54">
        <v>656221</v>
      </c>
      <c r="F179" s="54">
        <v>2185027</v>
      </c>
      <c r="G179" s="55">
        <v>0.05</v>
      </c>
      <c r="H179" s="54">
        <v>-109252</v>
      </c>
      <c r="I179" s="54">
        <v>529716</v>
      </c>
      <c r="J179" s="54">
        <v>109252</v>
      </c>
      <c r="K179" s="54">
        <v>0</v>
      </c>
    </row>
    <row r="180" spans="1:11" x14ac:dyDescent="0.25">
      <c r="A180" s="52">
        <v>841</v>
      </c>
      <c r="B180" s="53" t="s">
        <v>148</v>
      </c>
      <c r="C180" s="53" t="s">
        <v>18</v>
      </c>
      <c r="D180" s="54">
        <v>30253</v>
      </c>
      <c r="E180" s="54">
        <v>30253</v>
      </c>
      <c r="F180" s="54">
        <v>0</v>
      </c>
      <c r="G180" s="55">
        <v>0.05</v>
      </c>
      <c r="H180" s="54">
        <v>0</v>
      </c>
      <c r="I180" s="54">
        <v>6783</v>
      </c>
      <c r="J180" s="54">
        <v>0</v>
      </c>
      <c r="K180" s="54">
        <v>0</v>
      </c>
    </row>
    <row r="181" spans="1:11" x14ac:dyDescent="0.25">
      <c r="A181" s="52">
        <v>501</v>
      </c>
      <c r="B181" s="53" t="s">
        <v>127</v>
      </c>
      <c r="C181" s="53" t="s">
        <v>18</v>
      </c>
      <c r="D181" s="54">
        <v>40000000</v>
      </c>
      <c r="E181" s="54">
        <v>40000000</v>
      </c>
      <c r="F181" s="54">
        <v>0</v>
      </c>
      <c r="G181" s="55">
        <v>0.05</v>
      </c>
      <c r="H181" s="54">
        <v>0</v>
      </c>
      <c r="I181" s="54">
        <v>0</v>
      </c>
      <c r="J181" s="54">
        <v>0</v>
      </c>
      <c r="K181" s="54">
        <v>0</v>
      </c>
    </row>
    <row r="182" spans="1:11" x14ac:dyDescent="0.25">
      <c r="A182" s="52">
        <v>407</v>
      </c>
      <c r="B182" s="53" t="s">
        <v>119</v>
      </c>
      <c r="C182" s="53" t="s">
        <v>18</v>
      </c>
      <c r="D182" s="54">
        <v>1000000</v>
      </c>
      <c r="E182" s="54">
        <v>0</v>
      </c>
      <c r="F182" s="54">
        <v>1000000</v>
      </c>
      <c r="G182" s="55">
        <v>0.05</v>
      </c>
      <c r="H182" s="54">
        <v>-50000</v>
      </c>
      <c r="I182" s="54">
        <v>0</v>
      </c>
      <c r="J182" s="54">
        <v>0</v>
      </c>
      <c r="K182" s="54">
        <v>-50000</v>
      </c>
    </row>
    <row r="183" spans="1:11" ht="45" x14ac:dyDescent="0.25">
      <c r="A183" s="52">
        <v>454</v>
      </c>
      <c r="B183" s="53" t="s">
        <v>126</v>
      </c>
      <c r="C183" s="53" t="s">
        <v>19</v>
      </c>
      <c r="D183" s="54">
        <v>1704627</v>
      </c>
      <c r="E183" s="54">
        <v>1704627</v>
      </c>
      <c r="F183" s="54">
        <v>0</v>
      </c>
      <c r="G183" s="55">
        <v>0.05</v>
      </c>
      <c r="H183" s="54">
        <v>0</v>
      </c>
      <c r="I183" s="54">
        <v>106185</v>
      </c>
      <c r="J183" s="54">
        <v>0</v>
      </c>
      <c r="K183" s="54">
        <v>0</v>
      </c>
    </row>
    <row r="184" spans="1:11" ht="45" x14ac:dyDescent="0.25">
      <c r="A184" s="52">
        <v>912</v>
      </c>
      <c r="B184" s="53" t="s">
        <v>164</v>
      </c>
      <c r="C184" s="53" t="s">
        <v>19</v>
      </c>
      <c r="D184" s="54">
        <v>17108712</v>
      </c>
      <c r="E184" s="54">
        <v>147561</v>
      </c>
      <c r="F184" s="54">
        <v>16961151</v>
      </c>
      <c r="G184" s="55">
        <v>0.05</v>
      </c>
      <c r="H184" s="54">
        <v>-848057</v>
      </c>
      <c r="I184" s="54">
        <v>704000</v>
      </c>
      <c r="J184" s="54">
        <v>704000</v>
      </c>
      <c r="K184" s="54">
        <v>-144057</v>
      </c>
    </row>
    <row r="185" spans="1:11" ht="30" x14ac:dyDescent="0.25">
      <c r="A185" s="52">
        <v>995</v>
      </c>
      <c r="B185" s="53" t="s">
        <v>10</v>
      </c>
      <c r="C185" s="53" t="s">
        <v>10</v>
      </c>
      <c r="D185" s="54">
        <v>139548040</v>
      </c>
      <c r="E185" s="54">
        <v>139548040</v>
      </c>
      <c r="F185" s="54">
        <v>0</v>
      </c>
      <c r="G185" s="55">
        <v>0.05</v>
      </c>
      <c r="H185" s="54">
        <v>0</v>
      </c>
      <c r="I185" s="54">
        <v>0</v>
      </c>
      <c r="J185" s="54">
        <v>0</v>
      </c>
      <c r="K185" s="54">
        <v>0</v>
      </c>
    </row>
    <row r="186" spans="1:11" ht="30" x14ac:dyDescent="0.25">
      <c r="A186" s="52">
        <v>171</v>
      </c>
      <c r="B186" s="53" t="s">
        <v>66</v>
      </c>
      <c r="C186" s="53" t="s">
        <v>230</v>
      </c>
      <c r="D186" s="54">
        <v>201256</v>
      </c>
      <c r="E186" s="54">
        <v>201256</v>
      </c>
      <c r="F186" s="54">
        <v>0</v>
      </c>
      <c r="G186" s="55">
        <v>0.05</v>
      </c>
      <c r="H186" s="54">
        <v>0</v>
      </c>
      <c r="I186" s="54">
        <v>0</v>
      </c>
      <c r="J186" s="54">
        <v>0</v>
      </c>
      <c r="K186" s="54">
        <v>0</v>
      </c>
    </row>
    <row r="187" spans="1:11" ht="30" x14ac:dyDescent="0.25">
      <c r="A187" s="52">
        <v>158</v>
      </c>
      <c r="B187" s="53" t="s">
        <v>60</v>
      </c>
      <c r="C187" s="53" t="s">
        <v>230</v>
      </c>
      <c r="D187" s="54">
        <v>32585</v>
      </c>
      <c r="E187" s="54">
        <v>32585</v>
      </c>
      <c r="F187" s="54">
        <v>0</v>
      </c>
      <c r="G187" s="55">
        <v>0.05</v>
      </c>
      <c r="H187" s="54">
        <v>0</v>
      </c>
      <c r="I187" s="54">
        <v>0</v>
      </c>
      <c r="J187" s="54">
        <v>0</v>
      </c>
      <c r="K187" s="54">
        <v>0</v>
      </c>
    </row>
    <row r="188" spans="1:11" ht="30" x14ac:dyDescent="0.25">
      <c r="A188" s="52">
        <v>191</v>
      </c>
      <c r="B188" s="53" t="s">
        <v>75</v>
      </c>
      <c r="C188" s="53" t="s">
        <v>230</v>
      </c>
      <c r="D188" s="54">
        <v>1000000</v>
      </c>
      <c r="E188" s="54">
        <v>1000000</v>
      </c>
      <c r="F188" s="54">
        <v>0</v>
      </c>
      <c r="G188" s="55">
        <v>0.05</v>
      </c>
      <c r="H188" s="54">
        <v>0</v>
      </c>
      <c r="I188" s="54">
        <v>0</v>
      </c>
      <c r="J188" s="54">
        <v>0</v>
      </c>
      <c r="K188" s="54">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Strategies_Listing</vt:lpstr>
      <vt:lpstr>Lists</vt:lpstr>
      <vt:lpstr>AgencyList</vt:lpstr>
      <vt:lpstr>CabinetReview</vt:lpstr>
      <vt:lpstr>GF_Resources</vt:lpstr>
      <vt:lpstr>Leg_Required</vt:lpstr>
      <vt:lpstr>Strategies_Listing!Print_Titles</vt:lpstr>
      <vt:lpstr>TargetCalcs</vt:lpstr>
      <vt:lpstr>UPLOAD</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tsq68588</dc:creator>
  <cp:lastModifiedBy>VITA Program</cp:lastModifiedBy>
  <cp:lastPrinted>2016-08-25T18:03:30Z</cp:lastPrinted>
  <dcterms:created xsi:type="dcterms:W3CDTF">2014-08-20T15:05:27Z</dcterms:created>
  <dcterms:modified xsi:type="dcterms:W3CDTF">2016-09-08T17:26:38Z</dcterms:modified>
</cp:coreProperties>
</file>